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sheva.pauli\Desktop\Projects\6002\DOI\DAAC Spreadsheets\"/>
    </mc:Choice>
  </mc:AlternateContent>
  <bookViews>
    <workbookView xWindow="2844" yWindow="576" windowWidth="15924" windowHeight="8616" tabRatio="790" activeTab="1"/>
  </bookViews>
  <sheets>
    <sheet name="Totals by DAAC" sheetId="3" r:id="rId1"/>
    <sheet name="Chart1" sheetId="6" r:id="rId2"/>
    <sheet name="Current Month Updates" sheetId="9" r:id="rId3"/>
    <sheet name="2020 Updates" sheetId="14" r:id="rId4"/>
    <sheet name="2019 Updates" sheetId="13" r:id="rId5"/>
    <sheet name="2018 Updates" sheetId="12" r:id="rId6"/>
    <sheet name=" 2017 Updates" sheetId="11" r:id="rId7"/>
    <sheet name="2016 Updates" sheetId="10" r:id="rId8"/>
    <sheet name="2015 Updates" sheetId="8" r:id="rId9"/>
    <sheet name="2014 Updates" sheetId="7" r:id="rId10"/>
  </sheets>
  <definedNames>
    <definedName name="_xlnm._FilterDatabase" localSheetId="0" hidden="1">'Totals by DAAC'!$I$4:$L$9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4" l="1"/>
  <c r="D10" i="14"/>
  <c r="C10" i="14"/>
  <c r="E9" i="14"/>
  <c r="E7" i="14"/>
  <c r="E6" i="14"/>
  <c r="E5" i="14"/>
  <c r="E4" i="14"/>
  <c r="E3" i="14"/>
  <c r="E2" i="14"/>
  <c r="E10" i="14" l="1"/>
  <c r="E3" i="9"/>
  <c r="E4" i="9"/>
  <c r="E5" i="9"/>
  <c r="E6" i="9"/>
  <c r="E7" i="9"/>
  <c r="E8" i="9"/>
  <c r="E2" i="9"/>
  <c r="D8" i="13"/>
  <c r="C8" i="13"/>
  <c r="E7" i="13"/>
  <c r="E6" i="13"/>
  <c r="E5" i="13"/>
  <c r="E4" i="13"/>
  <c r="E3" i="13"/>
  <c r="E2" i="13"/>
  <c r="E8" i="13" s="1"/>
  <c r="D9" i="9"/>
  <c r="C9" i="9"/>
  <c r="E9" i="9" l="1"/>
  <c r="D20" i="13"/>
  <c r="C20" i="13"/>
  <c r="E19" i="13"/>
  <c r="E18" i="13"/>
  <c r="E17" i="13"/>
  <c r="E16" i="13"/>
  <c r="E15" i="13"/>
  <c r="E14" i="13"/>
  <c r="E13" i="13"/>
  <c r="E12" i="13"/>
  <c r="E11" i="13"/>
  <c r="C20" i="3"/>
  <c r="E20" i="13" l="1"/>
  <c r="D31" i="13"/>
  <c r="C31" i="13"/>
  <c r="E30" i="13"/>
  <c r="E29" i="13"/>
  <c r="E28" i="13"/>
  <c r="E27" i="13"/>
  <c r="E26" i="13"/>
  <c r="E25" i="13"/>
  <c r="E24" i="13"/>
  <c r="E23" i="13"/>
  <c r="E31" i="13" l="1"/>
  <c r="E18" i="3"/>
  <c r="E19" i="3"/>
  <c r="D38" i="13"/>
  <c r="C38" i="13"/>
  <c r="E37" i="13"/>
  <c r="E36" i="13"/>
  <c r="E35" i="13"/>
  <c r="E34" i="13"/>
  <c r="E38" i="13" l="1"/>
  <c r="D49" i="13"/>
  <c r="C49" i="13"/>
  <c r="E48" i="13"/>
  <c r="E47" i="13"/>
  <c r="E46" i="13"/>
  <c r="E45" i="13"/>
  <c r="E44" i="13"/>
  <c r="E43" i="13"/>
  <c r="E42" i="13"/>
  <c r="E41" i="13"/>
  <c r="E49" i="13" l="1"/>
  <c r="D59" i="13"/>
  <c r="C59" i="13"/>
  <c r="E58" i="13"/>
  <c r="E57" i="13"/>
  <c r="E56" i="13"/>
  <c r="E55" i="13"/>
  <c r="E54" i="13"/>
  <c r="E53" i="13"/>
  <c r="E52" i="13"/>
  <c r="E59" i="13" l="1"/>
  <c r="D68" i="13"/>
  <c r="C68" i="13"/>
  <c r="E67" i="13"/>
  <c r="E66" i="13"/>
  <c r="E65" i="13"/>
  <c r="E63" i="13"/>
  <c r="E62" i="13"/>
  <c r="E68" i="13" l="1"/>
  <c r="D77" i="13"/>
  <c r="C77" i="13"/>
  <c r="E76" i="13"/>
  <c r="E75" i="13"/>
  <c r="E74" i="13"/>
  <c r="E73" i="13"/>
  <c r="E72" i="13"/>
  <c r="E71" i="13"/>
  <c r="E13" i="3"/>
  <c r="E77" i="13" l="1"/>
  <c r="D90" i="13"/>
  <c r="C90" i="13"/>
  <c r="E89" i="13"/>
  <c r="E88" i="13"/>
  <c r="E87" i="13"/>
  <c r="E86" i="13"/>
  <c r="E85" i="13"/>
  <c r="E84" i="13"/>
  <c r="E83" i="13"/>
  <c r="E82" i="13"/>
  <c r="E81" i="13"/>
  <c r="E80" i="13"/>
  <c r="E90" i="13" l="1"/>
  <c r="C36" i="3"/>
  <c r="C41" i="3" l="1"/>
  <c r="B41" i="3"/>
  <c r="D41" i="3" s="1"/>
  <c r="B40" i="3"/>
  <c r="J5" i="3" l="1"/>
  <c r="D20" i="3"/>
  <c r="D100" i="13" l="1"/>
  <c r="C100" i="13"/>
  <c r="E99" i="13"/>
  <c r="E98" i="13"/>
  <c r="E97" i="13"/>
  <c r="E96" i="13"/>
  <c r="E95" i="13"/>
  <c r="E94" i="13"/>
  <c r="E93" i="13"/>
  <c r="E100" i="13" l="1"/>
  <c r="D110" i="13"/>
  <c r="C110" i="13"/>
  <c r="E109" i="13"/>
  <c r="E108" i="13"/>
  <c r="E107" i="13"/>
  <c r="E106" i="13"/>
  <c r="E105" i="13"/>
  <c r="E104" i="13"/>
  <c r="E103" i="13"/>
  <c r="E110" i="13" l="1"/>
  <c r="D120" i="13"/>
  <c r="C120" i="13"/>
  <c r="E119" i="13"/>
  <c r="E118" i="13"/>
  <c r="E117" i="13"/>
  <c r="E116" i="13"/>
  <c r="E115" i="13"/>
  <c r="E114" i="13"/>
  <c r="E113" i="13"/>
  <c r="E120" i="13" l="1"/>
  <c r="E2" i="12"/>
  <c r="E3" i="12"/>
  <c r="E4" i="12"/>
  <c r="E5" i="12"/>
  <c r="E6" i="12"/>
  <c r="C7" i="12"/>
  <c r="D7" i="12"/>
  <c r="E7" i="12" l="1"/>
  <c r="D17" i="12"/>
  <c r="C17" i="12"/>
  <c r="E16" i="12"/>
  <c r="E15" i="12"/>
  <c r="E14" i="12"/>
  <c r="E13" i="12"/>
  <c r="E12" i="12"/>
  <c r="E10" i="12"/>
  <c r="E17" i="12" l="1"/>
  <c r="D27" i="12"/>
  <c r="C27" i="12"/>
  <c r="E26" i="12"/>
  <c r="E25" i="12"/>
  <c r="E24" i="12"/>
  <c r="E23" i="12"/>
  <c r="E22" i="12"/>
  <c r="E21" i="12"/>
  <c r="E20" i="12"/>
  <c r="E27" i="12" l="1"/>
  <c r="D39" i="12"/>
  <c r="C39" i="12"/>
  <c r="E38" i="12"/>
  <c r="E37" i="12"/>
  <c r="E36" i="12"/>
  <c r="E35" i="12"/>
  <c r="E34" i="12"/>
  <c r="E33" i="12"/>
  <c r="E32" i="12"/>
  <c r="E31" i="12"/>
  <c r="E30" i="12"/>
  <c r="E39" i="12" l="1"/>
  <c r="D48" i="12"/>
  <c r="C48" i="12"/>
  <c r="E47" i="12"/>
  <c r="E46" i="12"/>
  <c r="E45" i="12"/>
  <c r="E44" i="12"/>
  <c r="E43" i="12"/>
  <c r="E42" i="12"/>
  <c r="E3" i="3"/>
  <c r="E48" i="12" l="1"/>
  <c r="D57" i="12"/>
  <c r="C57" i="12"/>
  <c r="E56" i="12"/>
  <c r="E55" i="12"/>
  <c r="E54" i="12"/>
  <c r="E53" i="12"/>
  <c r="E52" i="12"/>
  <c r="E51" i="12"/>
  <c r="E57" i="12" l="1"/>
  <c r="E60" i="12"/>
  <c r="E61" i="12"/>
  <c r="E62" i="12"/>
  <c r="E63" i="12"/>
  <c r="E64" i="12"/>
  <c r="E65" i="12"/>
  <c r="E66" i="12"/>
  <c r="D67" i="12"/>
  <c r="C67" i="12"/>
  <c r="E5" i="3"/>
  <c r="E70" i="12"/>
  <c r="E71" i="12"/>
  <c r="E72" i="12"/>
  <c r="E73" i="12"/>
  <c r="E74" i="12"/>
  <c r="D75" i="12"/>
  <c r="C75" i="12"/>
  <c r="E78" i="12"/>
  <c r="E79" i="12"/>
  <c r="E80" i="12"/>
  <c r="E81" i="12"/>
  <c r="E82" i="12"/>
  <c r="E83" i="12"/>
  <c r="K5" i="3"/>
  <c r="K8" i="3" s="1"/>
  <c r="E84" i="12"/>
  <c r="E85" i="12"/>
  <c r="D86" i="12"/>
  <c r="C86" i="12"/>
  <c r="E89" i="12"/>
  <c r="E90" i="12"/>
  <c r="E91" i="12"/>
  <c r="E92" i="12"/>
  <c r="E93" i="12"/>
  <c r="E94" i="12"/>
  <c r="D95" i="12"/>
  <c r="C95" i="12"/>
  <c r="E98" i="12"/>
  <c r="E99" i="12"/>
  <c r="E100" i="12"/>
  <c r="E101" i="12"/>
  <c r="E102" i="12"/>
  <c r="E103" i="12"/>
  <c r="E104" i="12"/>
  <c r="D105" i="12"/>
  <c r="C105" i="12"/>
  <c r="E108" i="12"/>
  <c r="E109" i="12"/>
  <c r="E110" i="12"/>
  <c r="E111" i="12"/>
  <c r="E112" i="12"/>
  <c r="E113" i="12"/>
  <c r="D114" i="12"/>
  <c r="C114" i="12"/>
  <c r="E2" i="11"/>
  <c r="E9" i="11" s="1"/>
  <c r="E3" i="11"/>
  <c r="E4" i="11"/>
  <c r="E5" i="11"/>
  <c r="E6" i="11"/>
  <c r="E7" i="11"/>
  <c r="E8" i="11"/>
  <c r="D9" i="11"/>
  <c r="C9" i="11"/>
  <c r="E12" i="11"/>
  <c r="E13" i="11"/>
  <c r="E14" i="11"/>
  <c r="E15" i="11"/>
  <c r="E16" i="11"/>
  <c r="E17" i="11"/>
  <c r="E18" i="11"/>
  <c r="E19" i="11"/>
  <c r="E20" i="11"/>
  <c r="E21" i="11"/>
  <c r="E22" i="11"/>
  <c r="D22" i="11"/>
  <c r="C22" i="11"/>
  <c r="E25" i="11"/>
  <c r="E31" i="11" s="1"/>
  <c r="E26" i="11"/>
  <c r="E27" i="11"/>
  <c r="E28" i="11"/>
  <c r="E29" i="11"/>
  <c r="E30" i="11"/>
  <c r="D31" i="11"/>
  <c r="C31" i="11"/>
  <c r="E7" i="3"/>
  <c r="E34" i="11"/>
  <c r="E35" i="11"/>
  <c r="E36" i="11"/>
  <c r="E37" i="11"/>
  <c r="E38" i="11"/>
  <c r="E39" i="11"/>
  <c r="E40" i="11"/>
  <c r="E41" i="11"/>
  <c r="D41" i="11"/>
  <c r="C41" i="11"/>
  <c r="E44" i="11"/>
  <c r="E50" i="11" s="1"/>
  <c r="E45" i="11"/>
  <c r="E46" i="11"/>
  <c r="E47" i="11"/>
  <c r="E48" i="11"/>
  <c r="E49" i="11"/>
  <c r="D50" i="11"/>
  <c r="C50" i="11"/>
  <c r="E53" i="11"/>
  <c r="E54" i="11"/>
  <c r="E55" i="11"/>
  <c r="E56" i="11"/>
  <c r="E57" i="11"/>
  <c r="E58" i="11"/>
  <c r="E59" i="11"/>
  <c r="E60" i="11"/>
  <c r="E61" i="11"/>
  <c r="D61" i="11"/>
  <c r="C61" i="11"/>
  <c r="C34" i="3"/>
  <c r="B34" i="3"/>
  <c r="E64" i="11"/>
  <c r="E65" i="11"/>
  <c r="E66" i="11"/>
  <c r="E67" i="11"/>
  <c r="E70" i="11" s="1"/>
  <c r="E68" i="11"/>
  <c r="E69" i="11"/>
  <c r="D70" i="11"/>
  <c r="C70" i="11"/>
  <c r="E73" i="11"/>
  <c r="E74" i="11"/>
  <c r="E75" i="11"/>
  <c r="E76" i="11"/>
  <c r="E77" i="11"/>
  <c r="E78" i="11"/>
  <c r="E79" i="11"/>
  <c r="D79" i="11"/>
  <c r="C79" i="11"/>
  <c r="E82" i="11"/>
  <c r="E83" i="11"/>
  <c r="E89" i="11" s="1"/>
  <c r="E84" i="11"/>
  <c r="E85" i="11"/>
  <c r="E86" i="11"/>
  <c r="E87" i="11"/>
  <c r="E88" i="11"/>
  <c r="E113" i="11"/>
  <c r="F59" i="11"/>
  <c r="F64" i="11" s="1"/>
  <c r="F60" i="11"/>
  <c r="F61" i="11"/>
  <c r="F62" i="11"/>
  <c r="C117" i="11"/>
  <c r="F63" i="11"/>
  <c r="E118" i="11"/>
  <c r="D118" i="11"/>
  <c r="C118" i="11"/>
  <c r="F49" i="11"/>
  <c r="D104" i="11"/>
  <c r="F50" i="11"/>
  <c r="F56" i="11" s="1"/>
  <c r="F51" i="11"/>
  <c r="F52" i="11"/>
  <c r="F53" i="11"/>
  <c r="D108" i="11"/>
  <c r="F54" i="11"/>
  <c r="F55" i="11"/>
  <c r="E110" i="11"/>
  <c r="D110" i="11"/>
  <c r="C110" i="11"/>
  <c r="F38" i="11"/>
  <c r="C93" i="11"/>
  <c r="F39" i="11" s="1"/>
  <c r="F46" i="11" s="1"/>
  <c r="E93" i="11"/>
  <c r="E94" i="11"/>
  <c r="F40" i="11"/>
  <c r="F41" i="11"/>
  <c r="F42" i="11"/>
  <c r="C97" i="11"/>
  <c r="F43" i="11"/>
  <c r="F44" i="11"/>
  <c r="C99" i="11"/>
  <c r="F45" i="11"/>
  <c r="E100" i="11"/>
  <c r="D100" i="11"/>
  <c r="D89" i="11"/>
  <c r="C89" i="11"/>
  <c r="E2" i="3"/>
  <c r="F2" i="10"/>
  <c r="E3" i="10"/>
  <c r="F3" i="10"/>
  <c r="D4" i="10"/>
  <c r="D7" i="10" s="1"/>
  <c r="F4" i="10"/>
  <c r="E5" i="10"/>
  <c r="F5" i="10"/>
  <c r="F6" i="10"/>
  <c r="F7" i="10"/>
  <c r="E7" i="10"/>
  <c r="C7" i="10"/>
  <c r="F10" i="10"/>
  <c r="F14" i="10" s="1"/>
  <c r="F11" i="10"/>
  <c r="F12" i="10"/>
  <c r="C13" i="10"/>
  <c r="F13" i="10"/>
  <c r="E14" i="10"/>
  <c r="D14" i="10"/>
  <c r="C14" i="10"/>
  <c r="C17" i="10"/>
  <c r="D17" i="10"/>
  <c r="E17" i="10"/>
  <c r="E23" i="10" s="1"/>
  <c r="F17" i="10"/>
  <c r="F23" i="10" s="1"/>
  <c r="F18" i="10"/>
  <c r="D19" i="10"/>
  <c r="F19" i="10"/>
  <c r="F20" i="10"/>
  <c r="C21" i="10"/>
  <c r="D21" i="10"/>
  <c r="F21" i="10"/>
  <c r="F22" i="10"/>
  <c r="D23" i="10"/>
  <c r="C23" i="10"/>
  <c r="F26" i="10"/>
  <c r="F27" i="10"/>
  <c r="F28" i="10"/>
  <c r="C29" i="10"/>
  <c r="F29" i="10" s="1"/>
  <c r="F30" i="10"/>
  <c r="D31" i="10"/>
  <c r="E31" i="10"/>
  <c r="E17" i="3"/>
  <c r="E6" i="3"/>
  <c r="E11" i="3"/>
  <c r="E10" i="3"/>
  <c r="E15" i="3"/>
  <c r="E4" i="3"/>
  <c r="E8" i="3"/>
  <c r="E9" i="3"/>
  <c r="E12" i="3"/>
  <c r="E16" i="3"/>
  <c r="L6" i="3"/>
  <c r="L7" i="3"/>
  <c r="F34" i="10"/>
  <c r="F35" i="10"/>
  <c r="F36" i="10"/>
  <c r="F37" i="10"/>
  <c r="F38" i="10"/>
  <c r="E38" i="10"/>
  <c r="D38" i="10"/>
  <c r="C38" i="10"/>
  <c r="E41" i="10"/>
  <c r="F41" i="10" s="1"/>
  <c r="F47" i="10" s="1"/>
  <c r="F42" i="10"/>
  <c r="C43" i="10"/>
  <c r="F43" i="10"/>
  <c r="F44" i="10"/>
  <c r="F45" i="10"/>
  <c r="F46" i="10"/>
  <c r="D47" i="10"/>
  <c r="C47" i="10"/>
  <c r="F50" i="10"/>
  <c r="F51" i="10"/>
  <c r="C52" i="10"/>
  <c r="C56" i="10" s="1"/>
  <c r="D52" i="10"/>
  <c r="F52" i="10"/>
  <c r="F53" i="10"/>
  <c r="C54" i="10"/>
  <c r="F54" i="10"/>
  <c r="C55" i="10"/>
  <c r="F55" i="10" s="1"/>
  <c r="E56" i="10"/>
  <c r="D56" i="10"/>
  <c r="C59" i="10"/>
  <c r="F59" i="10"/>
  <c r="F60" i="10"/>
  <c r="F61" i="10"/>
  <c r="C62" i="10"/>
  <c r="F62" i="10"/>
  <c r="F63" i="10"/>
  <c r="E63" i="10"/>
  <c r="D63" i="10"/>
  <c r="C63" i="10"/>
  <c r="C66" i="10"/>
  <c r="F66" i="10" s="1"/>
  <c r="F67" i="10"/>
  <c r="D68" i="10"/>
  <c r="F68" i="10"/>
  <c r="F69" i="10"/>
  <c r="C70" i="10"/>
  <c r="F70" i="10"/>
  <c r="C71" i="10"/>
  <c r="F71" i="10" s="1"/>
  <c r="E72" i="10"/>
  <c r="D72" i="10"/>
  <c r="F75" i="10"/>
  <c r="F85" i="10" s="1"/>
  <c r="F76" i="10"/>
  <c r="E77" i="10"/>
  <c r="F77" i="10" s="1"/>
  <c r="D78" i="10"/>
  <c r="F78" i="10"/>
  <c r="F79" i="10"/>
  <c r="F80" i="10"/>
  <c r="F82" i="10"/>
  <c r="F83" i="10"/>
  <c r="F84" i="10"/>
  <c r="D85" i="10"/>
  <c r="C85" i="10"/>
  <c r="C88" i="10"/>
  <c r="F88" i="10"/>
  <c r="F93" i="10" s="1"/>
  <c r="F89" i="10"/>
  <c r="E90" i="10"/>
  <c r="F90" i="10" s="1"/>
  <c r="F91" i="10"/>
  <c r="C92" i="10"/>
  <c r="F92" i="10"/>
  <c r="D93" i="10"/>
  <c r="C93" i="10"/>
  <c r="F96" i="10"/>
  <c r="F97" i="10"/>
  <c r="F98" i="10"/>
  <c r="F99" i="10"/>
  <c r="E99" i="10"/>
  <c r="D99" i="10"/>
  <c r="C9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C19" i="8"/>
  <c r="B19" i="8"/>
  <c r="F23" i="8"/>
  <c r="E24" i="8"/>
  <c r="F24" i="8" s="1"/>
  <c r="F28" i="8" s="1"/>
  <c r="D25" i="8"/>
  <c r="E25" i="8"/>
  <c r="F25" i="8"/>
  <c r="F26" i="8"/>
  <c r="C27" i="8"/>
  <c r="F27" i="8"/>
  <c r="D28" i="8"/>
  <c r="C28" i="8"/>
  <c r="C35" i="3"/>
  <c r="C31" i="8"/>
  <c r="F31" i="8"/>
  <c r="F32" i="8"/>
  <c r="F33" i="8"/>
  <c r="F39" i="8" s="1"/>
  <c r="D34" i="8"/>
  <c r="F34" i="8"/>
  <c r="F35" i="8"/>
  <c r="F36" i="8"/>
  <c r="F37" i="8"/>
  <c r="F38" i="8"/>
  <c r="E39" i="8"/>
  <c r="D39" i="8"/>
  <c r="C39" i="8"/>
  <c r="F42" i="8"/>
  <c r="F43" i="8"/>
  <c r="E44" i="8"/>
  <c r="F44" i="8"/>
  <c r="F45" i="8"/>
  <c r="C46" i="8"/>
  <c r="F46" i="8" s="1"/>
  <c r="F47" i="8"/>
  <c r="E48" i="8"/>
  <c r="D48" i="8"/>
  <c r="F51" i="8"/>
  <c r="F52" i="8"/>
  <c r="F58" i="8" s="1"/>
  <c r="F53" i="8"/>
  <c r="D54" i="8"/>
  <c r="D58" i="8" s="1"/>
  <c r="F54" i="8"/>
  <c r="F55" i="8"/>
  <c r="F56" i="8"/>
  <c r="F57" i="8"/>
  <c r="E58" i="8"/>
  <c r="C58" i="8"/>
  <c r="B25" i="3"/>
  <c r="C25" i="3"/>
  <c r="B26" i="3"/>
  <c r="C26" i="3"/>
  <c r="B27" i="3"/>
  <c r="C27" i="3"/>
  <c r="B32" i="3"/>
  <c r="C32" i="3"/>
  <c r="B28" i="3"/>
  <c r="C28" i="3"/>
  <c r="B29" i="3"/>
  <c r="C29" i="3"/>
  <c r="B30" i="3"/>
  <c r="C30" i="3"/>
  <c r="B31" i="3"/>
  <c r="C31" i="3"/>
  <c r="B33" i="3"/>
  <c r="C33" i="3"/>
  <c r="B35" i="3"/>
  <c r="B36" i="3"/>
  <c r="B37" i="3"/>
  <c r="C37" i="3"/>
  <c r="B38" i="3"/>
  <c r="C38" i="3"/>
  <c r="B39" i="3"/>
  <c r="C39" i="3"/>
  <c r="C40" i="3"/>
  <c r="D40" i="3" s="1"/>
  <c r="E141" i="8"/>
  <c r="E146" i="8" s="1"/>
  <c r="E142" i="8"/>
  <c r="E143" i="8"/>
  <c r="E144" i="8"/>
  <c r="E145" i="8"/>
  <c r="D146" i="8"/>
  <c r="C146" i="8"/>
  <c r="B146" i="8"/>
  <c r="E140" i="8"/>
  <c r="E130" i="8"/>
  <c r="E137" i="8" s="1"/>
  <c r="E131" i="8"/>
  <c r="E132" i="8"/>
  <c r="E133" i="8"/>
  <c r="E134" i="8"/>
  <c r="E135" i="8"/>
  <c r="E136" i="8"/>
  <c r="D137" i="8"/>
  <c r="C137" i="8"/>
  <c r="B137" i="8"/>
  <c r="E116" i="8"/>
  <c r="E117" i="8"/>
  <c r="E118" i="8"/>
  <c r="E119" i="8"/>
  <c r="E127" i="8" s="1"/>
  <c r="E121" i="8"/>
  <c r="E122" i="8"/>
  <c r="E123" i="8"/>
  <c r="E124" i="8"/>
  <c r="E125" i="8"/>
  <c r="E126" i="8"/>
  <c r="D127" i="8"/>
  <c r="C127" i="8"/>
  <c r="B127" i="8"/>
  <c r="E103" i="8"/>
  <c r="E105" i="8"/>
  <c r="E106" i="8"/>
  <c r="E107" i="8"/>
  <c r="E108" i="8"/>
  <c r="E109" i="8"/>
  <c r="E110" i="8"/>
  <c r="E111" i="8"/>
  <c r="E112" i="8"/>
  <c r="E113" i="8"/>
  <c r="D113" i="8"/>
  <c r="C113" i="8"/>
  <c r="B11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D100" i="8"/>
  <c r="C100" i="8"/>
  <c r="B100" i="8"/>
  <c r="E73" i="8"/>
  <c r="E74" i="8"/>
  <c r="E75" i="8"/>
  <c r="E76" i="8"/>
  <c r="E77" i="8"/>
  <c r="E78" i="8"/>
  <c r="E79" i="8"/>
  <c r="E80" i="8"/>
  <c r="E81" i="8"/>
  <c r="D81" i="8"/>
  <c r="C81" i="8"/>
  <c r="B81" i="8"/>
  <c r="E61" i="8"/>
  <c r="E62" i="8"/>
  <c r="E63" i="8"/>
  <c r="E65" i="8"/>
  <c r="C66" i="8"/>
  <c r="E66" i="8" s="1"/>
  <c r="E67" i="8"/>
  <c r="E68" i="8"/>
  <c r="E69" i="8"/>
  <c r="D70" i="8"/>
  <c r="B70" i="8"/>
  <c r="E134" i="7"/>
  <c r="E135" i="7"/>
  <c r="E138" i="7" s="1"/>
  <c r="E136" i="7"/>
  <c r="E137" i="7"/>
  <c r="D138" i="7"/>
  <c r="C138" i="7"/>
  <c r="B138" i="7"/>
  <c r="E126" i="7"/>
  <c r="E127" i="7"/>
  <c r="E128" i="7"/>
  <c r="E131" i="7" s="1"/>
  <c r="E129" i="7"/>
  <c r="E130" i="7"/>
  <c r="D131" i="7"/>
  <c r="C131" i="7"/>
  <c r="B131" i="7"/>
  <c r="E114" i="7"/>
  <c r="E115" i="7"/>
  <c r="E116" i="7"/>
  <c r="E123" i="7" s="1"/>
  <c r="E117" i="7"/>
  <c r="E118" i="7"/>
  <c r="E119" i="7"/>
  <c r="E120" i="7"/>
  <c r="E121" i="7"/>
  <c r="E122" i="7"/>
  <c r="D123" i="7"/>
  <c r="C123" i="7"/>
  <c r="B123" i="7"/>
  <c r="E110" i="7"/>
  <c r="E111" i="7"/>
  <c r="D111" i="7"/>
  <c r="C111" i="7"/>
  <c r="B111" i="7"/>
  <c r="E101" i="7"/>
  <c r="E106" i="7" s="1"/>
  <c r="E102" i="7"/>
  <c r="E103" i="7"/>
  <c r="E104" i="7"/>
  <c r="E105" i="7"/>
  <c r="D106" i="7"/>
  <c r="C106" i="7"/>
  <c r="B106" i="7"/>
  <c r="E88" i="7"/>
  <c r="E89" i="7"/>
  <c r="E90" i="7"/>
  <c r="E91" i="7"/>
  <c r="E98" i="7" s="1"/>
  <c r="E92" i="7"/>
  <c r="E93" i="7"/>
  <c r="E94" i="7"/>
  <c r="E95" i="7"/>
  <c r="E96" i="7"/>
  <c r="E97" i="7"/>
  <c r="D98" i="7"/>
  <c r="C98" i="7"/>
  <c r="B98" i="7"/>
  <c r="D74" i="7"/>
  <c r="D78" i="7" s="1"/>
  <c r="E74" i="7"/>
  <c r="E75" i="7"/>
  <c r="E76" i="7"/>
  <c r="E77" i="7"/>
  <c r="E78" i="7"/>
  <c r="C78" i="7"/>
  <c r="B78" i="7"/>
  <c r="E61" i="7"/>
  <c r="E71" i="7" s="1"/>
  <c r="E62" i="7"/>
  <c r="E63" i="7"/>
  <c r="E64" i="7"/>
  <c r="E65" i="7"/>
  <c r="E66" i="7"/>
  <c r="E67" i="7"/>
  <c r="E68" i="7"/>
  <c r="E69" i="7"/>
  <c r="E70" i="7"/>
  <c r="D71" i="7"/>
  <c r="C71" i="7"/>
  <c r="B71" i="7"/>
  <c r="E43" i="7"/>
  <c r="E44" i="7"/>
  <c r="E47" i="7" s="1"/>
  <c r="E45" i="7"/>
  <c r="E46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 s="1"/>
  <c r="E15" i="7"/>
  <c r="E16" i="7"/>
  <c r="E17" i="7"/>
  <c r="E18" i="7"/>
  <c r="D58" i="7"/>
  <c r="C58" i="7"/>
  <c r="B58" i="7"/>
  <c r="D47" i="7"/>
  <c r="C47" i="7"/>
  <c r="B47" i="7"/>
  <c r="C40" i="7"/>
  <c r="B40" i="7"/>
  <c r="D39" i="3" l="1"/>
  <c r="D25" i="3"/>
  <c r="E20" i="3"/>
  <c r="L5" i="3" s="1"/>
  <c r="F56" i="10"/>
  <c r="E40" i="7"/>
  <c r="E58" i="7" s="1"/>
  <c r="E70" i="8"/>
  <c r="F48" i="8"/>
  <c r="F72" i="10"/>
  <c r="F31" i="10"/>
  <c r="C70" i="8"/>
  <c r="C31" i="10"/>
  <c r="D40" i="7"/>
  <c r="C48" i="8"/>
  <c r="E93" i="10"/>
  <c r="E85" i="10"/>
  <c r="C100" i="11"/>
  <c r="E28" i="8"/>
  <c r="C72" i="10"/>
  <c r="E47" i="10"/>
  <c r="E95" i="12"/>
  <c r="E114" i="12"/>
  <c r="D36" i="3"/>
  <c r="E75" i="12"/>
  <c r="E67" i="12"/>
  <c r="E105" i="12"/>
  <c r="E86" i="12"/>
  <c r="D31" i="3"/>
  <c r="D37" i="3"/>
  <c r="D35" i="3"/>
  <c r="D34" i="3"/>
  <c r="J8" i="3"/>
  <c r="L8" i="3" s="1"/>
  <c r="D26" i="3"/>
  <c r="D38" i="3"/>
  <c r="D30" i="3"/>
  <c r="D32" i="3"/>
  <c r="D33" i="3"/>
  <c r="D28" i="3"/>
  <c r="D29" i="3"/>
  <c r="D27" i="3"/>
  <c r="D42" i="3" l="1"/>
</calcChain>
</file>

<file path=xl/connections.xml><?xml version="1.0" encoding="utf-8"?>
<connections xmlns="http://schemas.openxmlformats.org/spreadsheetml/2006/main">
  <connection id="1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<sst xmlns="http://schemas.openxmlformats.org/spreadsheetml/2006/main" count="1609" uniqueCount="189">
  <si>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</si>
  <si>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</si>
  <si>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</si>
  <si>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</si>
  <si>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</si>
  <si>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</si>
  <si>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</si>
  <si>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</si>
  <si>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</si>
  <si>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</si>
  <si>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</si>
  <si>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</si>
  <si>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</si>
  <si>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</si>
  <si>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</si>
  <si>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</si>
  <si>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</si>
  <si>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</si>
  <si>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</si>
  <si>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</si>
  <si>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</si>
  <si>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</si>
  <si>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</si>
  <si>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</si>
  <si>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</si>
  <si>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</si>
  <si>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</si>
  <si>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</si>
  <si>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</si>
  <si>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</si>
  <si>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</si>
  <si>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</si>
  <si>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</si>
  <si>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</si>
  <si>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</si>
  <si>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</si>
  <si>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</si>
  <si>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</si>
  <si>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</si>
  <si>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</si>
  <si>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</si>
  <si>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</si>
  <si>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</si>
  <si>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</si>
  <si>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</si>
  <si>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</si>
  <si>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</si>
  <si>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</si>
  <si>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</si>
  <si>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</si>
  <si>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</si>
  <si>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</si>
  <si>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</si>
  <si>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</si>
  <si>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</si>
  <si>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</si>
  <si>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</si>
  <si>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</si>
  <si>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</si>
  <si>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</si>
  <si>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</si>
  <si>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</si>
  <si>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</si>
  <si>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</si>
  <si>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</si>
  <si>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</si>
  <si>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</si>
  <si>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</si>
  <si>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</si>
  <si>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</si>
  <si>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</si>
  <si>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</si>
  <si>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</si>
  <si>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</si>
  <si>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</si>
  <si>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</si>
  <si>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</si>
  <si>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</si>
  <si>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</si>
  <si>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</si>
  <si>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</si>
  <si>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</si>
  <si>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</si>
  <si>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</si>
  <si>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</si>
  <si>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</si>
  <si>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</si>
  <si>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</si>
  <si>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</si>
  <si>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</si>
  <si>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</si>
  <si>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</si>
  <si>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</si>
  <si>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</si>
  <si>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</si>
  <si>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</si>
  <si>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</si>
  <si>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</si>
  <si>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</si>
  <si>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</si>
  <si>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</si>
  <si>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</si>
  <si>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</si>
  <si>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</si>
  <si>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</si>
  <si>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</si>
  <si>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</si>
  <si>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</si>
  <si>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</si>
  <si>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</si>
  <si>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</si>
  <si>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</si>
  <si>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</si>
  <si>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</si>
  <si>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</si>
  <si>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</si>
  <si>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</si>
  <si>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</si>
  <si>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</si>
  <si>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</si>
  <si>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</si>
  <si>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</si>
  <si>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</si>
  <si>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</si>
  <si>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</si>
  <si>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</si>
  <si>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</si>
  <si>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</si>
  <si>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</si>
  <si>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</si>
  <si>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</si>
  <si>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</si>
  <si>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</si>
  <si>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</si>
  <si>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</si>
  <si>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</si>
  <si>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</si>
  <si>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</si>
  <si>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</si>
  <si>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</si>
  <si>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</si>
  <si>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</si>
  <si>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</si>
  <si>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</si>
  <si>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</si>
  <si>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</si>
  <si>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</si>
  <si>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</si>
  <si>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</si>
  <si>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</si>
  <si>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</si>
  <si>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</si>
  <si>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</si>
  <si>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</si>
  <si>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</si>
  <si>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</si>
  <si>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</si>
  <si>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Additions for Januray 2018</t>
  </si>
  <si>
    <t>Additions for Feb 2018</t>
  </si>
  <si>
    <t>Additions for March 2018</t>
  </si>
  <si>
    <t>Additions for April 2018</t>
  </si>
  <si>
    <t>Additions for May 2018</t>
  </si>
  <si>
    <t>Additions for June 2018</t>
  </si>
  <si>
    <t>Additions for July 2018</t>
  </si>
  <si>
    <t>Additions for Aug 2018</t>
  </si>
  <si>
    <t>Additions for Sept 2018</t>
  </si>
  <si>
    <t>Additions for Oct 2018</t>
  </si>
  <si>
    <t>Additions for Nov 2018</t>
  </si>
  <si>
    <t>Additions for Dec 2018</t>
  </si>
  <si>
    <t>Additions for Jan 2019</t>
  </si>
  <si>
    <t>* Directly registered with Service Provider</t>
  </si>
  <si>
    <t>Registered: Created with ESDIS and also registered with Service Provider</t>
  </si>
  <si>
    <t>Reserved: Created with ESDIS but not registered with Service Provider</t>
  </si>
  <si>
    <t>Additions for Feb 2019</t>
  </si>
  <si>
    <t>Additions for Mar 2019</t>
  </si>
  <si>
    <t>Additions for Apr 2019</t>
  </si>
  <si>
    <t>VIIRS ATM SIPS</t>
  </si>
  <si>
    <t>Additions for May 2019</t>
  </si>
  <si>
    <t>Additions for June 2019</t>
  </si>
  <si>
    <t>Additions for July 2019</t>
  </si>
  <si>
    <t>Additions for Aug 2019</t>
  </si>
  <si>
    <t>Additions for Sept 2019</t>
  </si>
  <si>
    <t>Additions for Oct 2019</t>
  </si>
  <si>
    <t>AMES Research Center</t>
  </si>
  <si>
    <t>Additions for Nov 2019</t>
  </si>
  <si>
    <t>Ames Research Center</t>
  </si>
  <si>
    <t>Additions for Dec 2019</t>
  </si>
  <si>
    <t>Additions for Jan 2020</t>
  </si>
  <si>
    <t>Additions for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</si>
</sst>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6" xfId="0" applyFont="1" applyBorder="1"/>
    <xf numFmtId="0" fontId="1" fillId="0" borderId="0" xfId="552"/>
    <xf numFmtId="0" fontId="8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onnections" Target="connection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1</a:t>
            </a:r>
            <a:r>
              <a:rPr lang="en-US" baseline="0"/>
              <a:t> March 2020</a:t>
            </a:r>
            <a:endParaRPr lang="en-US"/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91584173134456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DAAC'!$B$24</c:f>
              <c:strCache>
                <c:ptCount val="1"/>
                <c:pt idx="0">
                  <c:v>Registered: Created with ESDIS and also registered with Service Provider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DAAC'!$B$25:$B$41</c:f>
              <c:numCache>
                <c:formatCode>General</c:formatCode>
                <c:ptCount val="17"/>
                <c:pt idx="0">
                  <c:v>1125</c:v>
                </c:pt>
                <c:pt idx="1">
                  <c:v>32</c:v>
                </c:pt>
                <c:pt idx="2">
                  <c:v>88</c:v>
                </c:pt>
                <c:pt idx="3">
                  <c:v>881</c:v>
                </c:pt>
                <c:pt idx="4">
                  <c:v>555</c:v>
                </c:pt>
                <c:pt idx="5">
                  <c:v>138</c:v>
                </c:pt>
                <c:pt idx="6">
                  <c:v>17</c:v>
                </c:pt>
                <c:pt idx="7">
                  <c:v>2</c:v>
                </c:pt>
                <c:pt idx="8">
                  <c:v>233</c:v>
                </c:pt>
                <c:pt idx="9">
                  <c:v>409</c:v>
                </c:pt>
                <c:pt idx="10">
                  <c:v>3</c:v>
                </c:pt>
                <c:pt idx="11">
                  <c:v>921</c:v>
                </c:pt>
                <c:pt idx="12">
                  <c:v>606</c:v>
                </c:pt>
                <c:pt idx="13">
                  <c:v>7</c:v>
                </c:pt>
                <c:pt idx="14">
                  <c:v>1005</c:v>
                </c:pt>
                <c:pt idx="15">
                  <c:v>187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84E-900E-616E86894EB1}"/>
            </c:ext>
          </c:extLst>
        </c:ser>
        <c:ser>
          <c:idx val="1"/>
          <c:order val="1"/>
          <c:tx>
            <c:strRef>
              <c:f>'Totals by DAAC'!$C$24</c:f>
              <c:strCache>
                <c:ptCount val="1"/>
                <c:pt idx="0">
                  <c:v>Reserved: Created with ESDIS but not registered with Service Provider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DAAC'!$C$25:$C$41</c:f>
              <c:numCache>
                <c:formatCode>General</c:formatCode>
                <c:ptCount val="17"/>
                <c:pt idx="0">
                  <c:v>62</c:v>
                </c:pt>
                <c:pt idx="1">
                  <c:v>7</c:v>
                </c:pt>
                <c:pt idx="2">
                  <c:v>0</c:v>
                </c:pt>
                <c:pt idx="3">
                  <c:v>335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22</c:v>
                </c:pt>
                <c:pt idx="10" formatCode="#,##0">
                  <c:v>0</c:v>
                </c:pt>
                <c:pt idx="11">
                  <c:v>83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84E-900E-616E86894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19616"/>
        <c:axId val="167921536"/>
      </c:barChart>
      <c:catAx>
        <c:axId val="1679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167921536"/>
        <c:crosses val="autoZero"/>
        <c:auto val="0"/>
        <c:lblAlgn val="ctr"/>
        <c:lblOffset val="100"/>
        <c:noMultiLvlLbl val="0"/>
      </c:catAx>
      <c:valAx>
        <c:axId val="167921536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167919616"/>
        <c:crosses val="autoZero"/>
        <c:crossBetween val="between"/>
        <c:majorUnit val="5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25747847481495"/>
          <c:y val="0.10956735748666913"/>
          <c:w val="0.47840716259449856"/>
          <c:h val="6.9393250141911042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zoomScale="9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0.32617</cdr:x>
      <cdr:y>0.18169</cdr:y>
    </cdr:from>
    <cdr:to>
      <cdr:x>0.67036</cdr:x>
      <cdr:y>0.41938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97437" y="1061429"/>
          <a:ext cx="2952026" cy="13885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0.32392</cdr:x>
      <cdr:y>0.18682</cdr:y>
    </cdr:from>
    <cdr:to>
      <cdr:x>0.66711</cdr:x>
      <cdr:y>0.40725</cdr:y>
    </cdr:to>
    <cdr:pic>
      <cdr:nvPicPr>
        <cdr:cNvPr id="9" name="Picture 8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2936" t="34556" r="24566" b="47946"/>
        <a:stretch xmlns:a="http://schemas.openxmlformats.org/drawingml/2006/main"/>
      </cdr:blipFill>
      <cdr:spPr>
        <a:xfrm xmlns:a="http://schemas.openxmlformats.org/drawingml/2006/main">
          <a:off x="2778158" y="1091380"/>
          <a:ext cx="2943434" cy="128775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hyperlink" Target="https://wiki.earthdata.nasa.gov/display/DOIsforEOSDIS/VIIRS+ATM+SIPS" TargetMode="External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2"/>
  <sheetViews>
    <sheetView workbookViewId="0">
      <selection activeCell="K20" sqref="K20"/>
    </sheetView>
  </sheetViews>
  <sheetFormatPr defaultColWidth="10.77734375" defaultRowHeight="18" x14ac:dyDescent="0.35"/>
  <cols>
    <col min="1" max="1" width="20.109375" style="7" bestFit="1" customWidth="1"/>
    <col min="2" max="2" width="20.109375" style="94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3.44140625" style="8" bestFit="1" customWidth="1"/>
    <col min="10" max="10" width="14.6640625" style="8" customWidth="1"/>
    <col min="11" max="11" width="10.33203125" style="8" bestFit="1" customWidth="1"/>
    <col min="12" max="12" width="8.33203125" style="8" customWidth="1"/>
    <col min="13" max="13" width="6.77734375" style="8" customWidth="1"/>
    <col min="14" max="14" width="5.44140625" style="8" customWidth="1"/>
    <col min="15" max="15" width="9.77734375" style="8" customWidth="1"/>
    <col min="16" max="16" width="17.44140625" style="8" customWidth="1"/>
    <col min="17" max="17" width="8.44140625" style="8" customWidth="1"/>
    <col min="18" max="16384" width="10.77734375" style="8"/>
  </cols>
  <sheetData>
    <row r="1" spans="1:17" ht="34.049999999999997" customHeight="1" x14ac:dyDescent="0.35">
      <c r="A1" s="95" t="s">
        <v>108</v>
      </c>
      <c r="B1" s="10" t="s">
        <v>105</v>
      </c>
      <c r="C1" s="10" t="s">
        <v>1</v>
      </c>
      <c r="D1" s="10" t="s">
        <v>0</v>
      </c>
      <c r="E1" s="10" t="s">
        <v>3</v>
      </c>
    </row>
    <row r="2" spans="1:17" x14ac:dyDescent="0.35">
      <c r="A2" s="142" t="s">
        <v>106</v>
      </c>
      <c r="B2" s="35" t="s">
        <v>106</v>
      </c>
      <c r="C2" s="35">
        <v>1125</v>
      </c>
      <c r="D2" s="35">
        <v>62</v>
      </c>
      <c r="E2" s="114">
        <f>SUM(C2:D2)</f>
        <v>1187</v>
      </c>
      <c r="F2"/>
    </row>
    <row r="3" spans="1:17" ht="18.600000000000001" thickBot="1" x14ac:dyDescent="0.4">
      <c r="A3" s="100" t="s">
        <v>110</v>
      </c>
      <c r="B3" s="35" t="s">
        <v>110</v>
      </c>
      <c r="C3" s="35">
        <v>32</v>
      </c>
      <c r="D3" s="35">
        <v>7</v>
      </c>
      <c r="E3" s="114">
        <f>SUM(C3:D3)</f>
        <v>39</v>
      </c>
      <c r="F3"/>
    </row>
    <row r="4" spans="1:17" ht="18.600000000000001" thickBot="1" x14ac:dyDescent="0.4">
      <c r="A4" s="100" t="s">
        <v>59</v>
      </c>
      <c r="B4" s="35" t="s">
        <v>59</v>
      </c>
      <c r="C4" s="35">
        <v>88</v>
      </c>
      <c r="D4" s="35">
        <v>0</v>
      </c>
      <c r="E4" s="114">
        <f t="shared" ref="E4:E17" si="0">SUM(C4:D4)</f>
        <v>88</v>
      </c>
      <c r="F4"/>
      <c r="I4" s="101"/>
      <c r="J4" s="101" t="s">
        <v>1</v>
      </c>
      <c r="K4" s="101" t="s">
        <v>0</v>
      </c>
      <c r="L4" s="101" t="s">
        <v>34</v>
      </c>
      <c r="N4" s="169"/>
      <c r="O4" s="170"/>
      <c r="P4" s="170"/>
      <c r="Q4" s="173"/>
    </row>
    <row r="5" spans="1:17" ht="18.600000000000001" thickBot="1" x14ac:dyDescent="0.4">
      <c r="A5" s="100" t="s">
        <v>21</v>
      </c>
      <c r="B5" s="35" t="s">
        <v>21</v>
      </c>
      <c r="C5" s="35">
        <v>881</v>
      </c>
      <c r="D5" s="35">
        <v>335</v>
      </c>
      <c r="E5" s="114">
        <f>SUM(C5:D5)</f>
        <v>1216</v>
      </c>
      <c r="F5"/>
      <c r="I5" s="102" t="s">
        <v>41</v>
      </c>
      <c r="J5" s="112">
        <f>C20</f>
        <v>6232</v>
      </c>
      <c r="K5" s="112">
        <f>D20</f>
        <v>572</v>
      </c>
      <c r="L5" s="113">
        <f>E20</f>
        <v>6804</v>
      </c>
      <c r="N5" s="171"/>
      <c r="O5" s="172"/>
      <c r="P5" s="172"/>
      <c r="Q5" s="174"/>
    </row>
    <row r="6" spans="1:17" ht="18.600000000000001" thickBot="1" x14ac:dyDescent="0.4">
      <c r="A6" s="100" t="s">
        <v>111</v>
      </c>
      <c r="B6" s="35" t="s">
        <v>111</v>
      </c>
      <c r="C6" s="35">
        <v>555</v>
      </c>
      <c r="D6" s="35">
        <v>5</v>
      </c>
      <c r="E6" s="114">
        <f t="shared" si="0"/>
        <v>560</v>
      </c>
      <c r="F6"/>
      <c r="I6" s="103" t="s">
        <v>42</v>
      </c>
      <c r="J6" s="108">
        <v>1507</v>
      </c>
      <c r="K6" s="156">
        <v>0</v>
      </c>
      <c r="L6" s="105">
        <f>SUM(J6:K6)</f>
        <v>1507</v>
      </c>
    </row>
    <row r="7" spans="1:17" ht="18.600000000000001" thickBot="1" x14ac:dyDescent="0.4">
      <c r="A7" s="100" t="s">
        <v>24</v>
      </c>
      <c r="B7" s="35" t="s">
        <v>24</v>
      </c>
      <c r="C7" s="35">
        <v>138</v>
      </c>
      <c r="D7" s="35">
        <v>0</v>
      </c>
      <c r="E7" s="114">
        <f t="shared" si="0"/>
        <v>138</v>
      </c>
      <c r="F7"/>
      <c r="I7" s="106" t="s">
        <v>43</v>
      </c>
      <c r="J7" s="104">
        <v>311</v>
      </c>
      <c r="K7" s="104">
        <v>0</v>
      </c>
      <c r="L7" s="105">
        <f>SUM(J7:K7)</f>
        <v>311</v>
      </c>
    </row>
    <row r="8" spans="1:17" ht="18.600000000000001" thickBot="1" x14ac:dyDescent="0.4">
      <c r="A8" s="100" t="s">
        <v>114</v>
      </c>
      <c r="B8" s="35" t="s">
        <v>114</v>
      </c>
      <c r="C8" s="35">
        <v>17</v>
      </c>
      <c r="D8" s="35">
        <v>1</v>
      </c>
      <c r="E8" s="114">
        <f t="shared" si="0"/>
        <v>18</v>
      </c>
      <c r="F8"/>
      <c r="I8" s="107" t="s">
        <v>34</v>
      </c>
      <c r="J8" s="108">
        <f>SUM(J5:J7)</f>
        <v>8050</v>
      </c>
      <c r="K8" s="108">
        <f>SUM(K5:K7)</f>
        <v>572</v>
      </c>
      <c r="L8" s="105">
        <f>SUM(J8:K8)</f>
        <v>8622</v>
      </c>
    </row>
    <row r="9" spans="1:17" x14ac:dyDescent="0.35">
      <c r="A9" s="100" t="s">
        <v>134</v>
      </c>
      <c r="B9" s="35" t="s">
        <v>134</v>
      </c>
      <c r="C9" s="35">
        <v>2</v>
      </c>
      <c r="D9" s="35">
        <v>1</v>
      </c>
      <c r="E9" s="114">
        <f>SUM(C9:D9)</f>
        <v>3</v>
      </c>
      <c r="F9"/>
      <c r="I9" s="93" t="s">
        <v>170</v>
      </c>
      <c r="J9" s="11"/>
      <c r="K9" s="11"/>
    </row>
    <row r="10" spans="1:17" x14ac:dyDescent="0.35">
      <c r="A10" s="100" t="s">
        <v>102</v>
      </c>
      <c r="B10" s="35" t="s">
        <v>102</v>
      </c>
      <c r="C10" s="35">
        <v>233</v>
      </c>
      <c r="D10" s="35">
        <v>0</v>
      </c>
      <c r="E10" s="114">
        <f>SUM(C10:D10)</f>
        <v>233</v>
      </c>
      <c r="F10"/>
    </row>
    <row r="11" spans="1:17" x14ac:dyDescent="0.35">
      <c r="A11" s="141" t="s">
        <v>23</v>
      </c>
      <c r="B11" s="35" t="s">
        <v>23</v>
      </c>
      <c r="C11" s="35">
        <v>409</v>
      </c>
      <c r="D11" s="35">
        <v>22</v>
      </c>
      <c r="E11" s="148">
        <f>SUM(C11:D11)</f>
        <v>431</v>
      </c>
      <c r="F11"/>
      <c r="L11" s="11"/>
    </row>
    <row r="12" spans="1:17" x14ac:dyDescent="0.35">
      <c r="A12" s="100" t="s">
        <v>113</v>
      </c>
      <c r="B12" s="35" t="s">
        <v>113</v>
      </c>
      <c r="C12" s="35">
        <v>3</v>
      </c>
      <c r="D12" s="35">
        <v>0</v>
      </c>
      <c r="E12" s="114">
        <f t="shared" si="0"/>
        <v>3</v>
      </c>
      <c r="F12"/>
    </row>
    <row r="13" spans="1:17" x14ac:dyDescent="0.35">
      <c r="A13" s="176" t="s">
        <v>112</v>
      </c>
      <c r="B13" s="35" t="s">
        <v>121</v>
      </c>
      <c r="C13" s="8">
        <v>21</v>
      </c>
      <c r="D13" s="8">
        <v>0</v>
      </c>
      <c r="E13" s="175">
        <f>C14+D14+C13</f>
        <v>1025</v>
      </c>
      <c r="F13"/>
    </row>
    <row r="14" spans="1:17" x14ac:dyDescent="0.35">
      <c r="A14" s="177"/>
      <c r="B14" s="35" t="s">
        <v>112</v>
      </c>
      <c r="C14" s="35">
        <v>921</v>
      </c>
      <c r="D14" s="35">
        <v>83</v>
      </c>
      <c r="E14" s="175"/>
    </row>
    <row r="15" spans="1:17" x14ac:dyDescent="0.35">
      <c r="A15" s="100" t="s">
        <v>107</v>
      </c>
      <c r="B15" s="35" t="s">
        <v>107</v>
      </c>
      <c r="C15" s="35">
        <v>606</v>
      </c>
      <c r="D15" s="35">
        <v>56</v>
      </c>
      <c r="E15" s="114">
        <f t="shared" si="0"/>
        <v>662</v>
      </c>
      <c r="F15"/>
    </row>
    <row r="16" spans="1:17" x14ac:dyDescent="0.35">
      <c r="A16" s="100" t="s">
        <v>109</v>
      </c>
      <c r="B16" s="35" t="s">
        <v>109</v>
      </c>
      <c r="C16" s="35">
        <v>7</v>
      </c>
      <c r="D16" s="35">
        <v>0</v>
      </c>
      <c r="E16" s="114">
        <f t="shared" si="0"/>
        <v>7</v>
      </c>
      <c r="F16"/>
      <c r="I16" s="11"/>
      <c r="J16" s="11"/>
    </row>
    <row r="17" spans="1:6" x14ac:dyDescent="0.35">
      <c r="A17" s="100" t="s">
        <v>16</v>
      </c>
      <c r="B17" s="98" t="s">
        <v>16</v>
      </c>
      <c r="C17" s="35">
        <v>1005</v>
      </c>
      <c r="D17" s="35">
        <v>0</v>
      </c>
      <c r="E17" s="114">
        <f t="shared" si="0"/>
        <v>1005</v>
      </c>
      <c r="F17"/>
    </row>
    <row r="18" spans="1:6" x14ac:dyDescent="0.35">
      <c r="A18" s="100" t="s">
        <v>52</v>
      </c>
      <c r="B18" s="9" t="s">
        <v>52</v>
      </c>
      <c r="C18" s="35">
        <v>187</v>
      </c>
      <c r="D18" s="35">
        <v>0</v>
      </c>
      <c r="E18" s="114">
        <f>SUM(C18:D18)</f>
        <v>187</v>
      </c>
      <c r="F18"/>
    </row>
    <row r="19" spans="1:6" x14ac:dyDescent="0.35">
      <c r="A19" s="166" t="s">
        <v>176</v>
      </c>
      <c r="B19" s="9" t="s">
        <v>176</v>
      </c>
      <c r="C19" s="35">
        <v>2</v>
      </c>
      <c r="D19" s="35">
        <v>0</v>
      </c>
      <c r="E19" s="114">
        <f>SUM(C19:D19)</f>
        <v>2</v>
      </c>
      <c r="F19"/>
    </row>
    <row r="20" spans="1:6" x14ac:dyDescent="0.35">
      <c r="B20" s="165" t="s">
        <v>120</v>
      </c>
      <c r="C20" s="116">
        <f>SUM(C2:C19)</f>
        <v>6232</v>
      </c>
      <c r="D20" s="116">
        <f>SUM(D2:D19)</f>
        <v>572</v>
      </c>
      <c r="E20" s="116">
        <f>SUM(E2:E19)</f>
        <v>6804</v>
      </c>
      <c r="F20"/>
    </row>
    <row r="21" spans="1:6" x14ac:dyDescent="0.35">
      <c r="A21" s="8"/>
      <c r="B21" s="93"/>
      <c r="C21" s="8"/>
      <c r="D21" s="8"/>
      <c r="E21" s="8"/>
    </row>
    <row r="24" spans="1:6" ht="16.95" customHeight="1" x14ac:dyDescent="0.35">
      <c r="A24" s="10" t="s">
        <v>19</v>
      </c>
      <c r="B24" s="110" t="s">
        <v>171</v>
      </c>
      <c r="C24" s="110" t="s">
        <v>172</v>
      </c>
      <c r="D24" s="10" t="s">
        <v>3</v>
      </c>
      <c r="E24" s="8"/>
    </row>
    <row r="25" spans="1:6" x14ac:dyDescent="0.35">
      <c r="A25" s="35" t="s">
        <v>106</v>
      </c>
      <c r="B25" s="9">
        <f>SUM(C2:C2)</f>
        <v>1125</v>
      </c>
      <c r="C25" s="9">
        <f>SUM(D2:D2)</f>
        <v>62</v>
      </c>
      <c r="D25" s="109">
        <f>SUM(B25:C25)</f>
        <v>1187</v>
      </c>
      <c r="E25" s="8"/>
    </row>
    <row r="26" spans="1:6" x14ac:dyDescent="0.35">
      <c r="A26" s="35" t="s">
        <v>110</v>
      </c>
      <c r="B26" s="9">
        <f t="shared" ref="B26:C35" si="1">C3</f>
        <v>32</v>
      </c>
      <c r="C26" s="9">
        <f t="shared" si="1"/>
        <v>7</v>
      </c>
      <c r="D26" s="109">
        <f t="shared" ref="D26:D38" si="2">SUM(B26:C26)</f>
        <v>39</v>
      </c>
      <c r="E26" s="8"/>
    </row>
    <row r="27" spans="1:6" x14ac:dyDescent="0.35">
      <c r="A27" s="35" t="s">
        <v>59</v>
      </c>
      <c r="B27" s="9">
        <f t="shared" si="1"/>
        <v>88</v>
      </c>
      <c r="C27" s="9">
        <f t="shared" si="1"/>
        <v>0</v>
      </c>
      <c r="D27" s="109">
        <f t="shared" si="2"/>
        <v>88</v>
      </c>
      <c r="E27" s="8"/>
    </row>
    <row r="28" spans="1:6" x14ac:dyDescent="0.35">
      <c r="A28" s="35" t="s">
        <v>21</v>
      </c>
      <c r="B28" s="9">
        <f t="shared" si="1"/>
        <v>881</v>
      </c>
      <c r="C28" s="9">
        <f t="shared" si="1"/>
        <v>335</v>
      </c>
      <c r="D28" s="109">
        <f t="shared" si="2"/>
        <v>1216</v>
      </c>
      <c r="E28" s="8"/>
    </row>
    <row r="29" spans="1:6" x14ac:dyDescent="0.35">
      <c r="A29" s="35" t="s">
        <v>111</v>
      </c>
      <c r="B29" s="9">
        <f t="shared" si="1"/>
        <v>555</v>
      </c>
      <c r="C29" s="9">
        <f t="shared" si="1"/>
        <v>5</v>
      </c>
      <c r="D29" s="109">
        <f t="shared" si="2"/>
        <v>560</v>
      </c>
      <c r="E29" s="8"/>
    </row>
    <row r="30" spans="1:6" x14ac:dyDescent="0.35">
      <c r="A30" s="35" t="s">
        <v>24</v>
      </c>
      <c r="B30" s="9">
        <f t="shared" si="1"/>
        <v>138</v>
      </c>
      <c r="C30" s="9">
        <f t="shared" si="1"/>
        <v>0</v>
      </c>
      <c r="D30" s="109">
        <f t="shared" si="2"/>
        <v>138</v>
      </c>
      <c r="E30" s="8"/>
    </row>
    <row r="31" spans="1:6" x14ac:dyDescent="0.35">
      <c r="A31" s="35" t="s">
        <v>114</v>
      </c>
      <c r="B31" s="9">
        <f t="shared" si="1"/>
        <v>17</v>
      </c>
      <c r="C31" s="9">
        <f t="shared" si="1"/>
        <v>1</v>
      </c>
      <c r="D31" s="109">
        <f t="shared" si="2"/>
        <v>18</v>
      </c>
      <c r="E31" s="8"/>
    </row>
    <row r="32" spans="1:6" x14ac:dyDescent="0.35">
      <c r="A32" s="35" t="s">
        <v>134</v>
      </c>
      <c r="B32" s="9">
        <f t="shared" si="1"/>
        <v>2</v>
      </c>
      <c r="C32" s="9">
        <f t="shared" si="1"/>
        <v>1</v>
      </c>
      <c r="D32" s="109">
        <f>SUM(B32:C32)</f>
        <v>3</v>
      </c>
      <c r="E32" s="8"/>
    </row>
    <row r="33" spans="1:5" x14ac:dyDescent="0.35">
      <c r="A33" s="35" t="s">
        <v>102</v>
      </c>
      <c r="B33" s="9">
        <f t="shared" si="1"/>
        <v>233</v>
      </c>
      <c r="C33" s="9">
        <f t="shared" si="1"/>
        <v>0</v>
      </c>
      <c r="D33" s="109">
        <f t="shared" si="2"/>
        <v>233</v>
      </c>
      <c r="E33" s="8"/>
    </row>
    <row r="34" spans="1:5" x14ac:dyDescent="0.35">
      <c r="A34" s="35" t="s">
        <v>23</v>
      </c>
      <c r="B34" s="9">
        <f t="shared" si="1"/>
        <v>409</v>
      </c>
      <c r="C34" s="9">
        <f t="shared" si="1"/>
        <v>22</v>
      </c>
      <c r="D34" s="109">
        <f t="shared" si="2"/>
        <v>431</v>
      </c>
      <c r="E34" s="8"/>
    </row>
    <row r="35" spans="1:5" x14ac:dyDescent="0.35">
      <c r="A35" s="35" t="s">
        <v>113</v>
      </c>
      <c r="B35" s="9">
        <f t="shared" si="1"/>
        <v>3</v>
      </c>
      <c r="C35" s="115">
        <f t="shared" si="1"/>
        <v>0</v>
      </c>
      <c r="D35" s="109">
        <f t="shared" si="2"/>
        <v>3</v>
      </c>
      <c r="E35" s="8"/>
    </row>
    <row r="36" spans="1:5" x14ac:dyDescent="0.35">
      <c r="A36" s="35" t="s">
        <v>112</v>
      </c>
      <c r="B36" s="9">
        <f>SUM(C14:C14)</f>
        <v>921</v>
      </c>
      <c r="C36" s="9">
        <f>SUM(D14:D14)</f>
        <v>83</v>
      </c>
      <c r="D36" s="109">
        <f t="shared" si="2"/>
        <v>1004</v>
      </c>
      <c r="E36" s="8"/>
    </row>
    <row r="37" spans="1:5" x14ac:dyDescent="0.35">
      <c r="A37" s="35" t="s">
        <v>107</v>
      </c>
      <c r="B37" s="9">
        <f>C15</f>
        <v>606</v>
      </c>
      <c r="C37" s="9">
        <f>D15</f>
        <v>56</v>
      </c>
      <c r="D37" s="109">
        <f t="shared" si="2"/>
        <v>662</v>
      </c>
      <c r="E37" s="8"/>
    </row>
    <row r="38" spans="1:5" x14ac:dyDescent="0.35">
      <c r="A38" s="35" t="s">
        <v>109</v>
      </c>
      <c r="B38" s="9">
        <f>C16</f>
        <v>7</v>
      </c>
      <c r="C38" s="9">
        <f>D16</f>
        <v>0</v>
      </c>
      <c r="D38" s="109">
        <f t="shared" si="2"/>
        <v>7</v>
      </c>
      <c r="E38" s="8"/>
    </row>
    <row r="39" spans="1:5" x14ac:dyDescent="0.35">
      <c r="A39" s="35" t="s">
        <v>16</v>
      </c>
      <c r="B39" s="9">
        <f t="shared" ref="B39:C39" si="3">C17</f>
        <v>1005</v>
      </c>
      <c r="C39" s="9">
        <f t="shared" si="3"/>
        <v>0</v>
      </c>
      <c r="D39" s="109">
        <f>SUM(B39:C39)</f>
        <v>1005</v>
      </c>
      <c r="E39" s="8"/>
    </row>
    <row r="40" spans="1:5" x14ac:dyDescent="0.35">
      <c r="A40" s="35" t="s">
        <v>52</v>
      </c>
      <c r="B40" s="9">
        <f>C18</f>
        <v>187</v>
      </c>
      <c r="C40" s="9">
        <f>D18</f>
        <v>0</v>
      </c>
      <c r="D40" s="111">
        <f>SUM(B40:C40)</f>
        <v>187</v>
      </c>
      <c r="E40" s="8"/>
    </row>
    <row r="41" spans="1:5" x14ac:dyDescent="0.35">
      <c r="A41" s="9" t="s">
        <v>176</v>
      </c>
      <c r="B41" s="9">
        <f>C19</f>
        <v>2</v>
      </c>
      <c r="C41" s="9">
        <f>D19</f>
        <v>0</v>
      </c>
      <c r="D41" s="111">
        <f>B41+C41</f>
        <v>2</v>
      </c>
      <c r="E41" s="8"/>
    </row>
    <row r="42" spans="1:5" x14ac:dyDescent="0.35">
      <c r="D42" s="7">
        <f>SUM(D25:D41)</f>
        <v>6783</v>
      </c>
    </row>
  </sheetData>
  <mergeCells count="4">
    <mergeCell ref="N4:P5"/>
    <mergeCell ref="Q4:Q5"/>
    <mergeCell ref="E13:E14"/>
    <mergeCell ref="A13:A14"/>
  </mergeCells>
  <hyperlinks>
    <hyperlink ref="A2" r:id="rId1"/>
    <hyperlink ref="A3" r:id="rId2"/>
    <hyperlink ref="A4" r:id="rId3"/>
    <hyperlink ref="A18" r:id="rId4"/>
    <hyperlink ref="A17" r:id="rId5"/>
    <hyperlink ref="A16" r:id="rId6"/>
    <hyperlink ref="A15" r:id="rId7"/>
    <hyperlink ref="A13" r:id="rId8"/>
    <hyperlink ref="A12" r:id="rId9"/>
    <hyperlink ref="A11" r:id="rId10" display="LPDAAC"/>
    <hyperlink ref="A10" r:id="rId11"/>
    <hyperlink ref="A8" r:id="rId12"/>
    <hyperlink ref="A7" r:id="rId13"/>
    <hyperlink ref="A6" r:id="rId14"/>
    <hyperlink ref="A5" r:id="rId15"/>
    <hyperlink ref="A9" r:id="rId16" display="FIRMS"/>
    <hyperlink ref="A19" r:id="rId17"/>
  </hyperlinks>
  <pageMargins left="0.75" right="0.75" top="1" bottom="1" header="0.5" footer="0.5"/>
  <pageSetup orientation="portrait" horizontalDpi="4294967292" vertic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9"/>
  <sheetViews>
    <sheetView zoomScaleNormal="100" workbookViewId="0">
      <selection sqref="A1:E9"/>
    </sheetView>
  </sheetViews>
  <sheetFormatPr defaultColWidth="10.77734375" defaultRowHeight="18" x14ac:dyDescent="0.35"/>
  <cols>
    <col min="1" max="1" width="28" style="7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3" customFormat="1" ht="36" x14ac:dyDescent="0.35">
      <c r="A1" s="157" t="s">
        <v>108</v>
      </c>
      <c r="B1" s="158" t="s">
        <v>105</v>
      </c>
      <c r="C1" s="146" t="s">
        <v>145</v>
      </c>
      <c r="D1" s="146" t="s">
        <v>146</v>
      </c>
      <c r="E1" s="146" t="s">
        <v>3</v>
      </c>
    </row>
    <row r="2" spans="1:5" s="143" customFormat="1" x14ac:dyDescent="0.35">
      <c r="A2" s="164" t="s">
        <v>47</v>
      </c>
      <c r="B2" s="164" t="s">
        <v>47</v>
      </c>
      <c r="C2" s="160">
        <v>1</v>
      </c>
      <c r="D2" s="160">
        <v>2</v>
      </c>
      <c r="E2" s="160">
        <f>SUM(C2:D2)</f>
        <v>3</v>
      </c>
    </row>
    <row r="3" spans="1:5" s="143" customFormat="1" x14ac:dyDescent="0.35">
      <c r="A3" s="162" t="s">
        <v>21</v>
      </c>
      <c r="B3" s="162" t="s">
        <v>21</v>
      </c>
      <c r="C3" s="160">
        <v>7</v>
      </c>
      <c r="D3" s="160">
        <v>3</v>
      </c>
      <c r="E3" s="160">
        <f t="shared" ref="E3:E9" si="0">SUM(C3:D3)</f>
        <v>10</v>
      </c>
    </row>
    <row r="4" spans="1:5" s="143" customFormat="1" x14ac:dyDescent="0.35">
      <c r="A4" s="162" t="s">
        <v>22</v>
      </c>
      <c r="B4" s="162" t="s">
        <v>22</v>
      </c>
      <c r="C4" s="160">
        <v>5</v>
      </c>
      <c r="D4" s="160">
        <v>0</v>
      </c>
      <c r="E4" s="160">
        <f t="shared" si="0"/>
        <v>5</v>
      </c>
    </row>
    <row r="5" spans="1:5" s="143" customFormat="1" x14ac:dyDescent="0.35">
      <c r="A5" s="163" t="s">
        <v>24</v>
      </c>
      <c r="B5" s="164" t="s">
        <v>24</v>
      </c>
      <c r="C5" s="160">
        <v>3</v>
      </c>
      <c r="D5" s="160">
        <v>0</v>
      </c>
      <c r="E5" s="160">
        <f t="shared" si="0"/>
        <v>3</v>
      </c>
    </row>
    <row r="6" spans="1:5" s="143" customFormat="1" x14ac:dyDescent="0.35">
      <c r="A6" s="162" t="s">
        <v>23</v>
      </c>
      <c r="B6" s="162" t="s">
        <v>23</v>
      </c>
      <c r="C6" s="160">
        <v>3</v>
      </c>
      <c r="D6" s="160">
        <v>3</v>
      </c>
      <c r="E6" s="160">
        <f t="shared" si="0"/>
        <v>6</v>
      </c>
    </row>
    <row r="7" spans="1:5" x14ac:dyDescent="0.35">
      <c r="A7" s="162" t="s">
        <v>20</v>
      </c>
      <c r="B7" s="162" t="s">
        <v>20</v>
      </c>
      <c r="C7" s="160">
        <v>12</v>
      </c>
      <c r="D7" s="160">
        <v>48</v>
      </c>
      <c r="E7" s="160">
        <f t="shared" si="0"/>
        <v>60</v>
      </c>
    </row>
    <row r="8" spans="1:5" x14ac:dyDescent="0.35">
      <c r="A8" s="162" t="s">
        <v>16</v>
      </c>
      <c r="B8" s="162" t="s">
        <v>16</v>
      </c>
      <c r="C8" s="160">
        <v>67</v>
      </c>
      <c r="D8" s="160">
        <v>0</v>
      </c>
      <c r="E8" s="160">
        <f t="shared" si="0"/>
        <v>67</v>
      </c>
    </row>
    <row r="9" spans="1:5" x14ac:dyDescent="0.35">
      <c r="A9" s="161" t="s">
        <v>187</v>
      </c>
      <c r="B9" s="9"/>
      <c r="C9" s="158">
        <f>SUM(C2:C8)</f>
        <v>98</v>
      </c>
      <c r="D9" s="158">
        <f>SUM(D2:D8)</f>
        <v>56</v>
      </c>
      <c r="E9" s="160">
        <f t="shared" si="0"/>
        <v>154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4" sqref="A14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7" t="s">
        <v>108</v>
      </c>
      <c r="B1" s="158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35">
      <c r="A2" s="164" t="s">
        <v>47</v>
      </c>
      <c r="B2" s="164" t="s">
        <v>47</v>
      </c>
      <c r="C2" s="160">
        <v>16</v>
      </c>
      <c r="D2" s="160">
        <v>8</v>
      </c>
      <c r="E2" s="160">
        <f>SUM(C2:D2)</f>
        <v>24</v>
      </c>
    </row>
    <row r="3" spans="1:5" ht="18" x14ac:dyDescent="0.35">
      <c r="A3" s="162" t="s">
        <v>21</v>
      </c>
      <c r="B3" s="162" t="s">
        <v>21</v>
      </c>
      <c r="C3" s="160">
        <v>34</v>
      </c>
      <c r="D3" s="160">
        <v>10</v>
      </c>
      <c r="E3" s="160">
        <f t="shared" ref="E3:E10" si="0">SUM(C3:D3)</f>
        <v>44</v>
      </c>
    </row>
    <row r="4" spans="1:5" ht="18" x14ac:dyDescent="0.35">
      <c r="A4" s="162" t="s">
        <v>22</v>
      </c>
      <c r="B4" s="162" t="s">
        <v>22</v>
      </c>
      <c r="C4" s="160">
        <v>4</v>
      </c>
      <c r="D4" s="160">
        <v>0</v>
      </c>
      <c r="E4" s="160">
        <f t="shared" si="0"/>
        <v>4</v>
      </c>
    </row>
    <row r="5" spans="1:5" ht="18" x14ac:dyDescent="0.35">
      <c r="A5" s="163" t="s">
        <v>24</v>
      </c>
      <c r="B5" s="164" t="s">
        <v>24</v>
      </c>
      <c r="C5" s="160">
        <v>1</v>
      </c>
      <c r="D5" s="160">
        <v>0</v>
      </c>
      <c r="E5" s="160">
        <f t="shared" si="0"/>
        <v>1</v>
      </c>
    </row>
    <row r="6" spans="1:5" ht="18" x14ac:dyDescent="0.35">
      <c r="A6" s="162" t="s">
        <v>23</v>
      </c>
      <c r="B6" s="162" t="s">
        <v>23</v>
      </c>
      <c r="C6" s="160">
        <v>8</v>
      </c>
      <c r="D6" s="160">
        <v>0</v>
      </c>
      <c r="E6" s="160">
        <f t="shared" si="0"/>
        <v>8</v>
      </c>
    </row>
    <row r="7" spans="1:5" ht="18" x14ac:dyDescent="0.35">
      <c r="A7" s="162" t="s">
        <v>20</v>
      </c>
      <c r="B7" s="162" t="s">
        <v>20</v>
      </c>
      <c r="C7" s="160">
        <v>33</v>
      </c>
      <c r="D7" s="160">
        <v>1</v>
      </c>
      <c r="E7" s="160">
        <f t="shared" si="0"/>
        <v>34</v>
      </c>
    </row>
    <row r="8" spans="1:5" ht="18" x14ac:dyDescent="0.35">
      <c r="A8" s="162" t="s">
        <v>107</v>
      </c>
      <c r="B8" s="162" t="s">
        <v>107</v>
      </c>
      <c r="C8" s="160">
        <v>1</v>
      </c>
      <c r="D8" s="160">
        <v>0</v>
      </c>
      <c r="E8" s="160">
        <f>SUM(C8:D8)</f>
        <v>1</v>
      </c>
    </row>
    <row r="9" spans="1:5" ht="18" x14ac:dyDescent="0.35">
      <c r="A9" s="162" t="s">
        <v>16</v>
      </c>
      <c r="B9" s="162" t="s">
        <v>16</v>
      </c>
      <c r="C9" s="160">
        <v>54</v>
      </c>
      <c r="D9" s="160">
        <v>0</v>
      </c>
      <c r="E9" s="160">
        <f t="shared" si="0"/>
        <v>54</v>
      </c>
    </row>
    <row r="10" spans="1:5" ht="18" x14ac:dyDescent="0.35">
      <c r="A10" s="161" t="s">
        <v>188</v>
      </c>
      <c r="B10" s="9"/>
      <c r="C10" s="158">
        <f>SUM(C2:C9)</f>
        <v>151</v>
      </c>
      <c r="D10" s="158">
        <f>SUM(D2:D9)</f>
        <v>19</v>
      </c>
      <c r="E10" s="160">
        <f t="shared" si="0"/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G4" sqref="G4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7" t="s">
        <v>108</v>
      </c>
      <c r="B1" s="158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35">
      <c r="A2" s="164" t="s">
        <v>47</v>
      </c>
      <c r="B2" s="164" t="s">
        <v>47</v>
      </c>
      <c r="C2" s="160">
        <v>2</v>
      </c>
      <c r="D2" s="160">
        <v>0</v>
      </c>
      <c r="E2" s="160">
        <f t="shared" ref="E2:E7" si="0">C2+D2</f>
        <v>2</v>
      </c>
    </row>
    <row r="3" spans="1:5" ht="18" x14ac:dyDescent="0.35">
      <c r="A3" s="162" t="s">
        <v>21</v>
      </c>
      <c r="B3" s="162" t="s">
        <v>21</v>
      </c>
      <c r="C3" s="160">
        <v>0</v>
      </c>
      <c r="D3" s="160">
        <v>12</v>
      </c>
      <c r="E3" s="160">
        <f t="shared" si="0"/>
        <v>12</v>
      </c>
    </row>
    <row r="4" spans="1:5" ht="18" x14ac:dyDescent="0.35">
      <c r="A4" s="162" t="s">
        <v>22</v>
      </c>
      <c r="B4" s="162" t="s">
        <v>22</v>
      </c>
      <c r="C4" s="160">
        <v>16</v>
      </c>
      <c r="D4" s="160">
        <v>0</v>
      </c>
      <c r="E4" s="160">
        <f t="shared" si="0"/>
        <v>16</v>
      </c>
    </row>
    <row r="5" spans="1:5" ht="18" x14ac:dyDescent="0.35">
      <c r="A5" s="162" t="s">
        <v>23</v>
      </c>
      <c r="B5" s="162" t="s">
        <v>23</v>
      </c>
      <c r="C5" s="160">
        <v>3</v>
      </c>
      <c r="D5" s="160">
        <v>0</v>
      </c>
      <c r="E5" s="160">
        <f t="shared" si="0"/>
        <v>3</v>
      </c>
    </row>
    <row r="6" spans="1:5" ht="18" x14ac:dyDescent="0.35">
      <c r="A6" s="162" t="s">
        <v>20</v>
      </c>
      <c r="B6" s="162" t="s">
        <v>20</v>
      </c>
      <c r="C6" s="160">
        <v>1</v>
      </c>
      <c r="D6" s="160">
        <v>1</v>
      </c>
      <c r="E6" s="160">
        <f t="shared" si="0"/>
        <v>2</v>
      </c>
    </row>
    <row r="7" spans="1:5" ht="18" x14ac:dyDescent="0.35">
      <c r="A7" s="162" t="s">
        <v>16</v>
      </c>
      <c r="B7" s="162" t="s">
        <v>16</v>
      </c>
      <c r="C7" s="160">
        <v>6</v>
      </c>
      <c r="D7" s="160">
        <v>0</v>
      </c>
      <c r="E7" s="160">
        <f t="shared" si="0"/>
        <v>6</v>
      </c>
    </row>
    <row r="8" spans="1:5" ht="18" x14ac:dyDescent="0.35">
      <c r="A8" s="161" t="s">
        <v>186</v>
      </c>
      <c r="B8" s="9"/>
      <c r="C8" s="158">
        <f>SUM(C2:C7)</f>
        <v>28</v>
      </c>
      <c r="D8" s="158">
        <f>SUM(D2:D7)</f>
        <v>13</v>
      </c>
      <c r="E8" s="158">
        <f>SUM(E2:E7)</f>
        <v>41</v>
      </c>
    </row>
    <row r="9" spans="1:5" ht="18" x14ac:dyDescent="0.35">
      <c r="A9" s="161"/>
      <c r="B9" s="9"/>
      <c r="C9" s="158"/>
      <c r="D9" s="158"/>
      <c r="E9" s="158"/>
    </row>
    <row r="10" spans="1:5" ht="36" x14ac:dyDescent="0.25">
      <c r="A10" s="157" t="s">
        <v>108</v>
      </c>
      <c r="B10" s="158" t="s">
        <v>105</v>
      </c>
      <c r="C10" s="146" t="s">
        <v>145</v>
      </c>
      <c r="D10" s="146" t="s">
        <v>146</v>
      </c>
      <c r="E10" s="146" t="s">
        <v>3</v>
      </c>
    </row>
    <row r="11" spans="1:5" ht="18" x14ac:dyDescent="0.25">
      <c r="A11" s="168" t="s">
        <v>185</v>
      </c>
      <c r="B11" s="168" t="s">
        <v>183</v>
      </c>
      <c r="C11" s="160">
        <v>1</v>
      </c>
      <c r="D11" s="160">
        <v>0</v>
      </c>
      <c r="E11" s="160">
        <f>SUM(C11:D11)</f>
        <v>1</v>
      </c>
    </row>
    <row r="12" spans="1:5" ht="18" x14ac:dyDescent="0.35">
      <c r="A12" s="164" t="s">
        <v>47</v>
      </c>
      <c r="B12" s="164" t="s">
        <v>47</v>
      </c>
      <c r="C12" s="160">
        <v>2</v>
      </c>
      <c r="D12" s="160">
        <v>11</v>
      </c>
      <c r="E12" s="160">
        <f t="shared" ref="E12:E19" si="1">C12+D12</f>
        <v>13</v>
      </c>
    </row>
    <row r="13" spans="1:5" ht="18" x14ac:dyDescent="0.35">
      <c r="A13" s="162" t="s">
        <v>21</v>
      </c>
      <c r="B13" s="162" t="s">
        <v>21</v>
      </c>
      <c r="C13" s="160">
        <v>6</v>
      </c>
      <c r="D13" s="160">
        <v>27</v>
      </c>
      <c r="E13" s="160">
        <f>C13+D13</f>
        <v>33</v>
      </c>
    </row>
    <row r="14" spans="1:5" ht="18" x14ac:dyDescent="0.35">
      <c r="A14" s="162" t="s">
        <v>22</v>
      </c>
      <c r="B14" s="162" t="s">
        <v>22</v>
      </c>
      <c r="C14" s="160">
        <v>2</v>
      </c>
      <c r="D14" s="160">
        <v>0</v>
      </c>
      <c r="E14" s="160">
        <f>C14+D14</f>
        <v>2</v>
      </c>
    </row>
    <row r="15" spans="1:5" ht="18" x14ac:dyDescent="0.35">
      <c r="A15" s="162" t="s">
        <v>24</v>
      </c>
      <c r="B15" s="162" t="s">
        <v>24</v>
      </c>
      <c r="C15" s="160">
        <v>6</v>
      </c>
      <c r="D15" s="160">
        <v>0</v>
      </c>
      <c r="E15" s="160">
        <f>C15+D15</f>
        <v>6</v>
      </c>
    </row>
    <row r="16" spans="1:5" ht="18" x14ac:dyDescent="0.35">
      <c r="A16" s="162" t="s">
        <v>23</v>
      </c>
      <c r="B16" s="162" t="s">
        <v>23</v>
      </c>
      <c r="C16" s="160">
        <v>3</v>
      </c>
      <c r="D16" s="160">
        <v>1</v>
      </c>
      <c r="E16" s="160">
        <f t="shared" si="1"/>
        <v>4</v>
      </c>
    </row>
    <row r="17" spans="1:5" ht="18" x14ac:dyDescent="0.35">
      <c r="A17" s="162" t="s">
        <v>20</v>
      </c>
      <c r="B17" s="162" t="s">
        <v>20</v>
      </c>
      <c r="C17" s="160">
        <v>2</v>
      </c>
      <c r="D17" s="160">
        <v>4</v>
      </c>
      <c r="E17" s="160">
        <f t="shared" si="1"/>
        <v>6</v>
      </c>
    </row>
    <row r="18" spans="1:5" ht="18" x14ac:dyDescent="0.35">
      <c r="A18" s="162" t="s">
        <v>107</v>
      </c>
      <c r="B18" s="162" t="s">
        <v>107</v>
      </c>
      <c r="C18" s="160">
        <v>40</v>
      </c>
      <c r="D18" s="160">
        <v>0</v>
      </c>
      <c r="E18" s="160">
        <f t="shared" si="1"/>
        <v>40</v>
      </c>
    </row>
    <row r="19" spans="1:5" ht="18" x14ac:dyDescent="0.35">
      <c r="A19" s="162" t="s">
        <v>16</v>
      </c>
      <c r="B19" s="162" t="s">
        <v>16</v>
      </c>
      <c r="C19" s="160">
        <v>9</v>
      </c>
      <c r="D19" s="160">
        <v>0</v>
      </c>
      <c r="E19" s="160">
        <f t="shared" si="1"/>
        <v>9</v>
      </c>
    </row>
    <row r="20" spans="1:5" ht="18" x14ac:dyDescent="0.35">
      <c r="A20" s="161" t="s">
        <v>184</v>
      </c>
      <c r="B20" s="9"/>
      <c r="C20" s="158">
        <f>SUM(C11:C19)</f>
        <v>71</v>
      </c>
      <c r="D20" s="158">
        <f>SUM(D11:D19)</f>
        <v>43</v>
      </c>
      <c r="E20" s="158">
        <f>SUM(E11:E19)</f>
        <v>114</v>
      </c>
    </row>
    <row r="21" spans="1:5" ht="18" x14ac:dyDescent="0.35">
      <c r="A21" s="161"/>
      <c r="B21" s="9"/>
      <c r="C21" s="158"/>
      <c r="D21" s="158"/>
      <c r="E21" s="158"/>
    </row>
    <row r="22" spans="1:5" ht="36" x14ac:dyDescent="0.25">
      <c r="A22" s="157" t="s">
        <v>108</v>
      </c>
      <c r="B22" s="158" t="s">
        <v>105</v>
      </c>
      <c r="C22" s="146" t="s">
        <v>145</v>
      </c>
      <c r="D22" s="146" t="s">
        <v>146</v>
      </c>
      <c r="E22" s="146" t="s">
        <v>3</v>
      </c>
    </row>
    <row r="23" spans="1:5" ht="18" x14ac:dyDescent="0.35">
      <c r="A23" s="163" t="s">
        <v>47</v>
      </c>
      <c r="B23" s="163" t="s">
        <v>47</v>
      </c>
      <c r="C23" s="160">
        <v>35</v>
      </c>
      <c r="D23" s="160">
        <v>6</v>
      </c>
      <c r="E23" s="160">
        <f t="shared" ref="E23:E30" si="2">C23+D23</f>
        <v>41</v>
      </c>
    </row>
    <row r="24" spans="1:5" ht="18" x14ac:dyDescent="0.35">
      <c r="A24" s="162" t="s">
        <v>21</v>
      </c>
      <c r="B24" s="162" t="s">
        <v>21</v>
      </c>
      <c r="C24" s="160">
        <v>9</v>
      </c>
      <c r="D24" s="160">
        <v>14</v>
      </c>
      <c r="E24" s="160">
        <f t="shared" si="2"/>
        <v>23</v>
      </c>
    </row>
    <row r="25" spans="1:5" ht="18" x14ac:dyDescent="0.35">
      <c r="A25" s="162" t="s">
        <v>24</v>
      </c>
      <c r="B25" s="162" t="s">
        <v>24</v>
      </c>
      <c r="C25" s="160">
        <v>2</v>
      </c>
      <c r="D25" s="160">
        <v>0</v>
      </c>
      <c r="E25" s="160">
        <f t="shared" si="2"/>
        <v>2</v>
      </c>
    </row>
    <row r="26" spans="1:5" ht="18" x14ac:dyDescent="0.35">
      <c r="A26" s="162" t="s">
        <v>114</v>
      </c>
      <c r="B26" s="162" t="s">
        <v>114</v>
      </c>
      <c r="C26" s="160">
        <v>2</v>
      </c>
      <c r="D26" s="160">
        <v>0</v>
      </c>
      <c r="E26" s="160">
        <f t="shared" si="2"/>
        <v>2</v>
      </c>
    </row>
    <row r="27" spans="1:5" ht="18" x14ac:dyDescent="0.35">
      <c r="A27" s="162" t="s">
        <v>23</v>
      </c>
      <c r="B27" s="162" t="s">
        <v>23</v>
      </c>
      <c r="C27" s="160">
        <v>4</v>
      </c>
      <c r="D27" s="160">
        <v>0</v>
      </c>
      <c r="E27" s="160">
        <f t="shared" si="2"/>
        <v>4</v>
      </c>
    </row>
    <row r="28" spans="1:5" ht="18" x14ac:dyDescent="0.35">
      <c r="A28" s="167" t="s">
        <v>20</v>
      </c>
      <c r="B28" s="167" t="s">
        <v>20</v>
      </c>
      <c r="C28" s="160">
        <v>23</v>
      </c>
      <c r="D28" s="160">
        <v>0</v>
      </c>
      <c r="E28" s="160">
        <f t="shared" si="2"/>
        <v>23</v>
      </c>
    </row>
    <row r="29" spans="1:5" ht="18" x14ac:dyDescent="0.35">
      <c r="A29" s="162" t="s">
        <v>107</v>
      </c>
      <c r="B29" s="162" t="s">
        <v>107</v>
      </c>
      <c r="C29" s="160">
        <v>2</v>
      </c>
      <c r="D29" s="160">
        <v>32</v>
      </c>
      <c r="E29" s="160">
        <f t="shared" si="2"/>
        <v>34</v>
      </c>
    </row>
    <row r="30" spans="1:5" ht="18" x14ac:dyDescent="0.35">
      <c r="A30" s="162" t="s">
        <v>16</v>
      </c>
      <c r="B30" s="162" t="s">
        <v>16</v>
      </c>
      <c r="C30" s="160">
        <v>19</v>
      </c>
      <c r="D30" s="160">
        <v>0</v>
      </c>
      <c r="E30" s="160">
        <f t="shared" si="2"/>
        <v>19</v>
      </c>
    </row>
    <row r="31" spans="1:5" ht="18" x14ac:dyDescent="0.35">
      <c r="A31" s="161" t="s">
        <v>182</v>
      </c>
      <c r="B31" s="9"/>
      <c r="C31" s="158">
        <f>SUM(C23:C30)</f>
        <v>96</v>
      </c>
      <c r="D31" s="158">
        <f>SUM(D23:D30)</f>
        <v>52</v>
      </c>
      <c r="E31" s="158">
        <f>SUM(E23:E30)</f>
        <v>148</v>
      </c>
    </row>
    <row r="32" spans="1:5" ht="18" x14ac:dyDescent="0.35">
      <c r="A32" s="161"/>
      <c r="B32" s="9"/>
      <c r="C32" s="158"/>
      <c r="D32" s="158"/>
      <c r="E32" s="158"/>
    </row>
    <row r="33" spans="1:5" ht="36" x14ac:dyDescent="0.25">
      <c r="A33" s="157" t="s">
        <v>108</v>
      </c>
      <c r="B33" s="158" t="s">
        <v>105</v>
      </c>
      <c r="C33" s="146" t="s">
        <v>145</v>
      </c>
      <c r="D33" s="146" t="s">
        <v>146</v>
      </c>
      <c r="E33" s="146" t="s">
        <v>3</v>
      </c>
    </row>
    <row r="34" spans="1:5" ht="18" x14ac:dyDescent="0.25">
      <c r="A34" s="159" t="s">
        <v>106</v>
      </c>
      <c r="B34" s="159" t="s">
        <v>106</v>
      </c>
      <c r="C34" s="160">
        <v>1</v>
      </c>
      <c r="D34" s="160">
        <v>4</v>
      </c>
      <c r="E34" s="160">
        <f t="shared" ref="E34:E37" si="3">C34+D34</f>
        <v>5</v>
      </c>
    </row>
    <row r="35" spans="1:5" ht="18" x14ac:dyDescent="0.25">
      <c r="A35" s="159" t="s">
        <v>21</v>
      </c>
      <c r="B35" s="159" t="s">
        <v>21</v>
      </c>
      <c r="C35" s="160">
        <v>12</v>
      </c>
      <c r="D35" s="160">
        <v>35</v>
      </c>
      <c r="E35" s="160">
        <f t="shared" si="3"/>
        <v>47</v>
      </c>
    </row>
    <row r="36" spans="1:5" ht="18" x14ac:dyDescent="0.25">
      <c r="A36" s="159" t="s">
        <v>22</v>
      </c>
      <c r="B36" s="159" t="s">
        <v>22</v>
      </c>
      <c r="C36" s="160">
        <v>5</v>
      </c>
      <c r="D36" s="160">
        <v>0</v>
      </c>
      <c r="E36" s="160">
        <f t="shared" si="3"/>
        <v>5</v>
      </c>
    </row>
    <row r="37" spans="1:5" ht="18" x14ac:dyDescent="0.35">
      <c r="A37" s="162" t="s">
        <v>23</v>
      </c>
      <c r="B37" s="162" t="s">
        <v>23</v>
      </c>
      <c r="C37" s="160">
        <v>12</v>
      </c>
      <c r="D37" s="160">
        <v>6</v>
      </c>
      <c r="E37" s="160">
        <f t="shared" si="3"/>
        <v>18</v>
      </c>
    </row>
    <row r="38" spans="1:5" ht="18" x14ac:dyDescent="0.25">
      <c r="A38" s="161" t="s">
        <v>181</v>
      </c>
      <c r="B38" s="161"/>
      <c r="C38" s="158">
        <f>SUM(C34:C37)</f>
        <v>30</v>
      </c>
      <c r="D38" s="158">
        <f>SUM(D34:D37)</f>
        <v>45</v>
      </c>
      <c r="E38" s="158">
        <f>SUM(E34:E37)</f>
        <v>75</v>
      </c>
    </row>
    <row r="39" spans="1:5" ht="18" x14ac:dyDescent="0.25">
      <c r="A39" s="161"/>
      <c r="B39" s="161"/>
      <c r="C39" s="158"/>
      <c r="D39" s="158"/>
      <c r="E39" s="158"/>
    </row>
    <row r="40" spans="1:5" ht="36" x14ac:dyDescent="0.25">
      <c r="A40" s="157" t="s">
        <v>108</v>
      </c>
      <c r="B40" s="158" t="s">
        <v>105</v>
      </c>
      <c r="C40" s="146" t="s">
        <v>145</v>
      </c>
      <c r="D40" s="146" t="s">
        <v>146</v>
      </c>
      <c r="E40" s="146" t="s">
        <v>3</v>
      </c>
    </row>
    <row r="41" spans="1:5" ht="18" x14ac:dyDescent="0.25">
      <c r="A41" s="159" t="s">
        <v>106</v>
      </c>
      <c r="B41" s="159" t="s">
        <v>106</v>
      </c>
      <c r="C41" s="160">
        <v>51</v>
      </c>
      <c r="D41" s="160">
        <v>4</v>
      </c>
      <c r="E41" s="160">
        <f t="shared" ref="E41:E48" si="4">C41+D41</f>
        <v>55</v>
      </c>
    </row>
    <row r="42" spans="1:5" ht="18" x14ac:dyDescent="0.25">
      <c r="A42" s="159" t="s">
        <v>21</v>
      </c>
      <c r="B42" s="159" t="s">
        <v>21</v>
      </c>
      <c r="C42" s="160">
        <v>4</v>
      </c>
      <c r="D42" s="160">
        <v>96</v>
      </c>
      <c r="E42" s="160">
        <f t="shared" si="4"/>
        <v>100</v>
      </c>
    </row>
    <row r="43" spans="1:5" ht="18" x14ac:dyDescent="0.25">
      <c r="A43" s="159" t="s">
        <v>22</v>
      </c>
      <c r="B43" s="159" t="s">
        <v>22</v>
      </c>
      <c r="C43" s="160">
        <v>3</v>
      </c>
      <c r="D43" s="160">
        <v>0</v>
      </c>
      <c r="E43" s="160">
        <f t="shared" si="4"/>
        <v>3</v>
      </c>
    </row>
    <row r="44" spans="1:5" ht="18" x14ac:dyDescent="0.25">
      <c r="A44" s="159" t="s">
        <v>24</v>
      </c>
      <c r="B44" s="159" t="s">
        <v>24</v>
      </c>
      <c r="C44" s="160">
        <v>6</v>
      </c>
      <c r="D44" s="160">
        <v>0</v>
      </c>
      <c r="E44" s="160">
        <f t="shared" si="4"/>
        <v>6</v>
      </c>
    </row>
    <row r="45" spans="1:5" ht="18" x14ac:dyDescent="0.35">
      <c r="A45" s="162" t="s">
        <v>23</v>
      </c>
      <c r="B45" s="162" t="s">
        <v>23</v>
      </c>
      <c r="C45" s="160">
        <v>94</v>
      </c>
      <c r="D45" s="160">
        <v>2</v>
      </c>
      <c r="E45" s="160">
        <f t="shared" si="4"/>
        <v>96</v>
      </c>
    </row>
    <row r="46" spans="1:5" ht="18" x14ac:dyDescent="0.25">
      <c r="A46" s="159" t="s">
        <v>112</v>
      </c>
      <c r="B46" s="159" t="s">
        <v>112</v>
      </c>
      <c r="C46" s="160">
        <v>6</v>
      </c>
      <c r="D46" s="160">
        <v>8</v>
      </c>
      <c r="E46" s="160">
        <f t="shared" si="4"/>
        <v>14</v>
      </c>
    </row>
    <row r="47" spans="1:5" ht="18" x14ac:dyDescent="0.35">
      <c r="A47" s="164" t="s">
        <v>107</v>
      </c>
      <c r="B47" s="164" t="s">
        <v>107</v>
      </c>
      <c r="C47" s="160">
        <v>6</v>
      </c>
      <c r="D47" s="160">
        <v>0</v>
      </c>
      <c r="E47" s="160">
        <f t="shared" si="4"/>
        <v>6</v>
      </c>
    </row>
    <row r="48" spans="1:5" ht="18" x14ac:dyDescent="0.35">
      <c r="A48" s="164" t="s">
        <v>16</v>
      </c>
      <c r="B48" s="164" t="s">
        <v>16</v>
      </c>
      <c r="C48" s="160">
        <v>17</v>
      </c>
      <c r="D48" s="160">
        <v>0</v>
      </c>
      <c r="E48" s="160">
        <f t="shared" si="4"/>
        <v>17</v>
      </c>
    </row>
    <row r="49" spans="1:5" ht="18" x14ac:dyDescent="0.25">
      <c r="A49" s="161" t="s">
        <v>180</v>
      </c>
      <c r="B49" s="161"/>
      <c r="C49" s="158">
        <f>SUM(C41:C48)</f>
        <v>187</v>
      </c>
      <c r="D49" s="158">
        <f>SUM(D41:D48)</f>
        <v>110</v>
      </c>
      <c r="E49" s="158">
        <f>SUM(E41:E48)</f>
        <v>297</v>
      </c>
    </row>
    <row r="50" spans="1:5" ht="18" x14ac:dyDescent="0.25">
      <c r="A50" s="161"/>
      <c r="B50" s="161"/>
      <c r="C50" s="158"/>
      <c r="D50" s="158"/>
      <c r="E50" s="158"/>
    </row>
    <row r="51" spans="1:5" ht="36" x14ac:dyDescent="0.25">
      <c r="A51" s="157" t="s">
        <v>108</v>
      </c>
      <c r="B51" s="158" t="s">
        <v>105</v>
      </c>
      <c r="C51" s="146" t="s">
        <v>145</v>
      </c>
      <c r="D51" s="146" t="s">
        <v>146</v>
      </c>
      <c r="E51" s="146" t="s">
        <v>3</v>
      </c>
    </row>
    <row r="52" spans="1:5" ht="18" x14ac:dyDescent="0.25">
      <c r="A52" s="159" t="s">
        <v>106</v>
      </c>
      <c r="B52" s="159" t="s">
        <v>106</v>
      </c>
      <c r="C52" s="160">
        <v>0</v>
      </c>
      <c r="D52" s="160">
        <v>41</v>
      </c>
      <c r="E52" s="160">
        <f t="shared" ref="E52:E58" si="5">C52+D52</f>
        <v>41</v>
      </c>
    </row>
    <row r="53" spans="1:5" ht="18" x14ac:dyDescent="0.25">
      <c r="A53" s="159" t="s">
        <v>21</v>
      </c>
      <c r="B53" s="159" t="s">
        <v>21</v>
      </c>
      <c r="C53" s="160">
        <v>2</v>
      </c>
      <c r="D53" s="160">
        <v>4</v>
      </c>
      <c r="E53" s="160">
        <f t="shared" si="5"/>
        <v>6</v>
      </c>
    </row>
    <row r="54" spans="1:5" ht="18" x14ac:dyDescent="0.25">
      <c r="A54" s="159" t="s">
        <v>22</v>
      </c>
      <c r="B54" s="159" t="s">
        <v>22</v>
      </c>
      <c r="C54" s="160">
        <v>3</v>
      </c>
      <c r="D54" s="160">
        <v>0</v>
      </c>
      <c r="E54" s="160">
        <f t="shared" si="5"/>
        <v>3</v>
      </c>
    </row>
    <row r="55" spans="1:5" ht="18" x14ac:dyDescent="0.25">
      <c r="A55" s="159" t="s">
        <v>24</v>
      </c>
      <c r="B55" s="159" t="s">
        <v>24</v>
      </c>
      <c r="C55" s="160">
        <v>6</v>
      </c>
      <c r="D55" s="160">
        <v>0</v>
      </c>
      <c r="E55" s="160">
        <f t="shared" si="5"/>
        <v>6</v>
      </c>
    </row>
    <row r="56" spans="1:5" ht="18" x14ac:dyDescent="0.35">
      <c r="A56" s="162" t="s">
        <v>23</v>
      </c>
      <c r="B56" s="162" t="s">
        <v>102</v>
      </c>
      <c r="C56" s="160">
        <v>7</v>
      </c>
      <c r="D56" s="160">
        <v>10</v>
      </c>
      <c r="E56" s="160">
        <f t="shared" si="5"/>
        <v>17</v>
      </c>
    </row>
    <row r="57" spans="1:5" ht="18" x14ac:dyDescent="0.25">
      <c r="A57" s="159" t="s">
        <v>112</v>
      </c>
      <c r="B57" s="159" t="s">
        <v>112</v>
      </c>
      <c r="C57" s="160">
        <v>1</v>
      </c>
      <c r="D57" s="160">
        <v>0</v>
      </c>
      <c r="E57" s="160">
        <f t="shared" si="5"/>
        <v>1</v>
      </c>
    </row>
    <row r="58" spans="1:5" ht="18" x14ac:dyDescent="0.35">
      <c r="A58" s="163" t="s">
        <v>16</v>
      </c>
      <c r="B58" s="163" t="s">
        <v>16</v>
      </c>
      <c r="C58" s="160">
        <v>8</v>
      </c>
      <c r="D58" s="160">
        <v>0</v>
      </c>
      <c r="E58" s="160">
        <f t="shared" si="5"/>
        <v>8</v>
      </c>
    </row>
    <row r="59" spans="1:5" ht="18" x14ac:dyDescent="0.25">
      <c r="A59" s="161" t="s">
        <v>179</v>
      </c>
      <c r="B59" s="161"/>
      <c r="C59" s="158">
        <f>SUM(C52:C58)</f>
        <v>27</v>
      </c>
      <c r="D59" s="158">
        <f>SUM(D52:D58)</f>
        <v>55</v>
      </c>
      <c r="E59" s="158">
        <f>SUM(E52:E58)</f>
        <v>82</v>
      </c>
    </row>
    <row r="60" spans="1:5" ht="18" x14ac:dyDescent="0.25">
      <c r="A60" s="161"/>
      <c r="B60" s="161"/>
      <c r="C60" s="158"/>
      <c r="D60" s="158"/>
      <c r="E60" s="158"/>
    </row>
    <row r="61" spans="1:5" ht="36" x14ac:dyDescent="0.25">
      <c r="A61" s="157" t="s">
        <v>108</v>
      </c>
      <c r="B61" s="158" t="s">
        <v>105</v>
      </c>
      <c r="C61" s="146" t="s">
        <v>145</v>
      </c>
      <c r="D61" s="146" t="s">
        <v>146</v>
      </c>
      <c r="E61" s="146" t="s">
        <v>3</v>
      </c>
    </row>
    <row r="62" spans="1:5" ht="18" x14ac:dyDescent="0.25">
      <c r="A62" s="159" t="s">
        <v>106</v>
      </c>
      <c r="B62" s="159" t="s">
        <v>106</v>
      </c>
      <c r="C62" s="160">
        <v>2</v>
      </c>
      <c r="D62" s="160">
        <v>0</v>
      </c>
      <c r="E62" s="160">
        <f>C62+D62</f>
        <v>2</v>
      </c>
    </row>
    <row r="63" spans="1:5" ht="18" x14ac:dyDescent="0.25">
      <c r="A63" s="159" t="s">
        <v>21</v>
      </c>
      <c r="B63" s="159" t="s">
        <v>21</v>
      </c>
      <c r="C63" s="160">
        <v>21</v>
      </c>
      <c r="D63" s="160">
        <v>7</v>
      </c>
      <c r="E63" s="160">
        <f>C63+D63</f>
        <v>28</v>
      </c>
    </row>
    <row r="64" spans="1:5" ht="18" x14ac:dyDescent="0.25">
      <c r="A64" s="159" t="s">
        <v>22</v>
      </c>
      <c r="B64" s="159" t="s">
        <v>22</v>
      </c>
      <c r="C64" s="160">
        <v>8</v>
      </c>
      <c r="D64" s="160">
        <v>0</v>
      </c>
      <c r="E64" s="160">
        <v>8</v>
      </c>
    </row>
    <row r="65" spans="1:5" ht="18" x14ac:dyDescent="0.35">
      <c r="A65" s="162" t="s">
        <v>23</v>
      </c>
      <c r="B65" s="162" t="s">
        <v>102</v>
      </c>
      <c r="C65" s="160">
        <v>13</v>
      </c>
      <c r="D65" s="160">
        <v>99</v>
      </c>
      <c r="E65" s="160">
        <f>C65+D65</f>
        <v>112</v>
      </c>
    </row>
    <row r="66" spans="1:5" ht="18" x14ac:dyDescent="0.25">
      <c r="A66" s="159" t="s">
        <v>112</v>
      </c>
      <c r="B66" s="159" t="s">
        <v>112</v>
      </c>
      <c r="C66" s="160">
        <v>1</v>
      </c>
      <c r="D66" s="160">
        <v>0</v>
      </c>
      <c r="E66" s="160">
        <f>C66+D66</f>
        <v>1</v>
      </c>
    </row>
    <row r="67" spans="1:5" ht="18" x14ac:dyDescent="0.35">
      <c r="A67" s="163" t="s">
        <v>16</v>
      </c>
      <c r="B67" s="163" t="s">
        <v>16</v>
      </c>
      <c r="C67" s="160">
        <v>11</v>
      </c>
      <c r="D67" s="160">
        <v>0</v>
      </c>
      <c r="E67" s="160">
        <f>C67+D67</f>
        <v>11</v>
      </c>
    </row>
    <row r="68" spans="1:5" ht="18" x14ac:dyDescent="0.25">
      <c r="A68" s="161" t="s">
        <v>178</v>
      </c>
      <c r="B68" s="161"/>
      <c r="C68" s="158">
        <f>SUM(C62:C67)</f>
        <v>56</v>
      </c>
      <c r="D68" s="158">
        <f>SUM(D62:D67)</f>
        <v>106</v>
      </c>
      <c r="E68" s="158">
        <f>SUM(E62:E67)</f>
        <v>162</v>
      </c>
    </row>
    <row r="69" spans="1:5" ht="18" x14ac:dyDescent="0.25">
      <c r="A69" s="161"/>
      <c r="B69" s="161"/>
      <c r="C69" s="158"/>
      <c r="D69" s="158"/>
      <c r="E69" s="158"/>
    </row>
    <row r="70" spans="1:5" ht="36" x14ac:dyDescent="0.25">
      <c r="A70" s="157" t="s">
        <v>108</v>
      </c>
      <c r="B70" s="158" t="s">
        <v>105</v>
      </c>
      <c r="C70" s="146" t="s">
        <v>145</v>
      </c>
      <c r="D70" s="146" t="s">
        <v>146</v>
      </c>
      <c r="E70" s="146" t="s">
        <v>3</v>
      </c>
    </row>
    <row r="71" spans="1:5" ht="18" x14ac:dyDescent="0.25">
      <c r="A71" s="159" t="s">
        <v>106</v>
      </c>
      <c r="B71" s="159" t="s">
        <v>106</v>
      </c>
      <c r="C71" s="160">
        <v>13</v>
      </c>
      <c r="D71" s="160">
        <v>1</v>
      </c>
      <c r="E71" s="160">
        <f>C71+D71</f>
        <v>14</v>
      </c>
    </row>
    <row r="72" spans="1:5" ht="18" x14ac:dyDescent="0.25">
      <c r="A72" s="159" t="s">
        <v>21</v>
      </c>
      <c r="B72" s="159" t="s">
        <v>21</v>
      </c>
      <c r="C72" s="160">
        <v>5</v>
      </c>
      <c r="D72" s="160">
        <v>4</v>
      </c>
      <c r="E72" s="160">
        <f t="shared" ref="E72:E76" si="6">C72+D72</f>
        <v>9</v>
      </c>
    </row>
    <row r="73" spans="1:5" ht="18" x14ac:dyDescent="0.25">
      <c r="A73" s="159" t="s">
        <v>22</v>
      </c>
      <c r="B73" s="159" t="s">
        <v>22</v>
      </c>
      <c r="C73" s="160">
        <v>6</v>
      </c>
      <c r="D73" s="160">
        <v>0</v>
      </c>
      <c r="E73" s="160">
        <f t="shared" si="6"/>
        <v>6</v>
      </c>
    </row>
    <row r="74" spans="1:5" ht="18" x14ac:dyDescent="0.35">
      <c r="A74" s="162" t="s">
        <v>102</v>
      </c>
      <c r="B74" s="162" t="s">
        <v>102</v>
      </c>
      <c r="C74" s="160">
        <v>3</v>
      </c>
      <c r="D74" s="160">
        <v>0</v>
      </c>
      <c r="E74" s="160">
        <f t="shared" si="6"/>
        <v>3</v>
      </c>
    </row>
    <row r="75" spans="1:5" ht="18" x14ac:dyDescent="0.25">
      <c r="A75" s="159" t="s">
        <v>112</v>
      </c>
      <c r="B75" s="159" t="s">
        <v>112</v>
      </c>
      <c r="C75" s="160">
        <v>29</v>
      </c>
      <c r="D75" s="160">
        <v>0</v>
      </c>
      <c r="E75" s="160">
        <f t="shared" si="6"/>
        <v>29</v>
      </c>
    </row>
    <row r="76" spans="1:5" ht="18" x14ac:dyDescent="0.35">
      <c r="A76" s="163" t="s">
        <v>16</v>
      </c>
      <c r="B76" s="163" t="s">
        <v>16</v>
      </c>
      <c r="C76" s="160">
        <v>10</v>
      </c>
      <c r="D76" s="160">
        <v>0</v>
      </c>
      <c r="E76" s="160">
        <f t="shared" si="6"/>
        <v>10</v>
      </c>
    </row>
    <row r="77" spans="1:5" ht="18" x14ac:dyDescent="0.25">
      <c r="A77" s="161" t="s">
        <v>177</v>
      </c>
      <c r="B77" s="161"/>
      <c r="C77" s="158">
        <f>SUM(C71:C76)</f>
        <v>66</v>
      </c>
      <c r="D77" s="158">
        <f>SUM(D71:D76)</f>
        <v>5</v>
      </c>
      <c r="E77" s="158">
        <f>SUM(E71:E76)</f>
        <v>71</v>
      </c>
    </row>
    <row r="78" spans="1:5" ht="18" x14ac:dyDescent="0.25">
      <c r="A78" s="161"/>
      <c r="B78" s="161"/>
      <c r="C78" s="158"/>
      <c r="D78" s="158"/>
      <c r="E78" s="158"/>
    </row>
    <row r="79" spans="1:5" ht="36" x14ac:dyDescent="0.25">
      <c r="A79" s="157" t="s">
        <v>108</v>
      </c>
      <c r="B79" s="158" t="s">
        <v>105</v>
      </c>
      <c r="C79" s="146" t="s">
        <v>145</v>
      </c>
      <c r="D79" s="146" t="s">
        <v>146</v>
      </c>
      <c r="E79" s="146" t="s">
        <v>3</v>
      </c>
    </row>
    <row r="80" spans="1:5" ht="18" x14ac:dyDescent="0.25">
      <c r="A80" s="159" t="s">
        <v>106</v>
      </c>
      <c r="B80" s="159" t="s">
        <v>106</v>
      </c>
      <c r="C80" s="160">
        <v>8</v>
      </c>
      <c r="D80" s="160">
        <v>0</v>
      </c>
      <c r="E80" s="160">
        <f>SUM(C80:D80)</f>
        <v>8</v>
      </c>
    </row>
    <row r="81" spans="1:5" ht="18" x14ac:dyDescent="0.25">
      <c r="A81" s="159" t="s">
        <v>110</v>
      </c>
      <c r="B81" s="159" t="s">
        <v>110</v>
      </c>
      <c r="C81" s="160">
        <v>19</v>
      </c>
      <c r="D81" s="160">
        <v>0</v>
      </c>
      <c r="E81" s="160">
        <f t="shared" ref="E81:E89" si="7">SUM(C81:D81)</f>
        <v>19</v>
      </c>
    </row>
    <row r="82" spans="1:5" ht="18" x14ac:dyDescent="0.25">
      <c r="A82" s="159" t="s">
        <v>21</v>
      </c>
      <c r="B82" s="159" t="s">
        <v>21</v>
      </c>
      <c r="C82" s="160">
        <v>13</v>
      </c>
      <c r="D82" s="160">
        <v>1</v>
      </c>
      <c r="E82" s="160">
        <f t="shared" si="7"/>
        <v>14</v>
      </c>
    </row>
    <row r="83" spans="1:5" ht="18" x14ac:dyDescent="0.35">
      <c r="A83" s="162" t="s">
        <v>102</v>
      </c>
      <c r="B83" s="162" t="s">
        <v>102</v>
      </c>
      <c r="C83" s="160">
        <v>8</v>
      </c>
      <c r="D83" s="160">
        <v>0</v>
      </c>
      <c r="E83" s="160">
        <f t="shared" si="7"/>
        <v>8</v>
      </c>
    </row>
    <row r="84" spans="1:5" ht="18" x14ac:dyDescent="0.35">
      <c r="A84" s="163" t="s">
        <v>24</v>
      </c>
      <c r="B84" s="164" t="s">
        <v>24</v>
      </c>
      <c r="C84" s="160">
        <v>1</v>
      </c>
      <c r="D84" s="160">
        <v>0</v>
      </c>
      <c r="E84" s="160">
        <f t="shared" si="7"/>
        <v>1</v>
      </c>
    </row>
    <row r="85" spans="1:5" ht="18" x14ac:dyDescent="0.35">
      <c r="A85" s="162" t="s">
        <v>23</v>
      </c>
      <c r="B85" s="162" t="s">
        <v>23</v>
      </c>
      <c r="C85" s="160">
        <v>4</v>
      </c>
      <c r="D85" s="160">
        <v>0</v>
      </c>
      <c r="E85" s="160">
        <f t="shared" si="7"/>
        <v>4</v>
      </c>
    </row>
    <row r="86" spans="1:5" ht="18" x14ac:dyDescent="0.35">
      <c r="A86" s="162" t="s">
        <v>113</v>
      </c>
      <c r="B86" s="162" t="s">
        <v>113</v>
      </c>
      <c r="C86" s="160">
        <v>1</v>
      </c>
      <c r="D86" s="160">
        <v>0</v>
      </c>
      <c r="E86" s="160">
        <f t="shared" si="7"/>
        <v>1</v>
      </c>
    </row>
    <row r="87" spans="1:5" ht="18" x14ac:dyDescent="0.25">
      <c r="A87" s="159" t="s">
        <v>112</v>
      </c>
      <c r="B87" s="159" t="s">
        <v>112</v>
      </c>
      <c r="C87" s="160">
        <v>1</v>
      </c>
      <c r="D87" s="160">
        <v>5</v>
      </c>
      <c r="E87" s="160">
        <f t="shared" si="7"/>
        <v>6</v>
      </c>
    </row>
    <row r="88" spans="1:5" ht="18" x14ac:dyDescent="0.25">
      <c r="A88" s="159" t="s">
        <v>107</v>
      </c>
      <c r="B88" s="159" t="s">
        <v>16</v>
      </c>
      <c r="C88" s="160">
        <v>4</v>
      </c>
      <c r="D88" s="160">
        <v>0</v>
      </c>
      <c r="E88" s="160">
        <f t="shared" si="7"/>
        <v>4</v>
      </c>
    </row>
    <row r="89" spans="1:5" ht="18" x14ac:dyDescent="0.25">
      <c r="A89" s="159" t="s">
        <v>176</v>
      </c>
      <c r="B89" s="159" t="s">
        <v>176</v>
      </c>
      <c r="C89" s="160">
        <v>2</v>
      </c>
      <c r="D89" s="160">
        <v>0</v>
      </c>
      <c r="E89" s="160">
        <f t="shared" si="7"/>
        <v>2</v>
      </c>
    </row>
    <row r="90" spans="1:5" ht="18" x14ac:dyDescent="0.25">
      <c r="A90" s="161" t="s">
        <v>175</v>
      </c>
      <c r="B90" s="161"/>
      <c r="C90" s="158">
        <f>SUM(C80:C89)</f>
        <v>61</v>
      </c>
      <c r="D90" s="158">
        <f>SUM(D80:D89)</f>
        <v>6</v>
      </c>
      <c r="E90" s="158">
        <f>SUM(E80:E89)</f>
        <v>67</v>
      </c>
    </row>
    <row r="91" spans="1:5" ht="18" x14ac:dyDescent="0.25">
      <c r="A91" s="161"/>
      <c r="B91" s="161"/>
      <c r="C91" s="158"/>
      <c r="D91" s="158"/>
      <c r="E91" s="158"/>
    </row>
    <row r="92" spans="1:5" ht="36" x14ac:dyDescent="0.25">
      <c r="A92" s="157" t="s">
        <v>108</v>
      </c>
      <c r="B92" s="158" t="s">
        <v>105</v>
      </c>
      <c r="C92" s="146" t="s">
        <v>145</v>
      </c>
      <c r="D92" s="146" t="s">
        <v>146</v>
      </c>
      <c r="E92" s="146" t="s">
        <v>3</v>
      </c>
    </row>
    <row r="93" spans="1:5" ht="18" x14ac:dyDescent="0.25">
      <c r="A93" s="159" t="s">
        <v>106</v>
      </c>
      <c r="B93" s="159" t="s">
        <v>106</v>
      </c>
      <c r="C93" s="160">
        <v>7</v>
      </c>
      <c r="D93" s="160">
        <v>8</v>
      </c>
      <c r="E93" s="160">
        <f>SUM(C93:D93)</f>
        <v>15</v>
      </c>
    </row>
    <row r="94" spans="1:5" ht="18" x14ac:dyDescent="0.25">
      <c r="A94" s="159" t="s">
        <v>21</v>
      </c>
      <c r="B94" s="159" t="s">
        <v>21</v>
      </c>
      <c r="C94" s="160">
        <v>3</v>
      </c>
      <c r="D94" s="160">
        <v>0</v>
      </c>
      <c r="E94" s="160">
        <f t="shared" ref="E94:E99" si="8">SUM(C94:D94)</f>
        <v>3</v>
      </c>
    </row>
    <row r="95" spans="1:5" ht="18" x14ac:dyDescent="0.35">
      <c r="A95" s="162" t="s">
        <v>111</v>
      </c>
      <c r="B95" s="162" t="s">
        <v>111</v>
      </c>
      <c r="C95" s="160">
        <v>4</v>
      </c>
      <c r="D95" s="160">
        <v>19</v>
      </c>
      <c r="E95" s="160">
        <f t="shared" si="8"/>
        <v>23</v>
      </c>
    </row>
    <row r="96" spans="1:5" ht="18" x14ac:dyDescent="0.35">
      <c r="A96" s="163" t="s">
        <v>24</v>
      </c>
      <c r="B96" s="164" t="s">
        <v>24</v>
      </c>
      <c r="C96" s="160">
        <v>8</v>
      </c>
      <c r="D96" s="160">
        <v>0</v>
      </c>
      <c r="E96" s="160">
        <f t="shared" si="8"/>
        <v>8</v>
      </c>
    </row>
    <row r="97" spans="1:5" ht="18" x14ac:dyDescent="0.35">
      <c r="A97" s="162" t="s">
        <v>23</v>
      </c>
      <c r="B97" s="162" t="s">
        <v>23</v>
      </c>
      <c r="C97" s="160">
        <v>3</v>
      </c>
      <c r="D97" s="160">
        <v>0</v>
      </c>
      <c r="E97" s="160">
        <f t="shared" si="8"/>
        <v>3</v>
      </c>
    </row>
    <row r="98" spans="1:5" ht="18" x14ac:dyDescent="0.25">
      <c r="A98" s="159" t="s">
        <v>112</v>
      </c>
      <c r="B98" s="159" t="s">
        <v>112</v>
      </c>
      <c r="C98" s="160">
        <v>4</v>
      </c>
      <c r="D98" s="160">
        <v>0</v>
      </c>
      <c r="E98" s="160">
        <f t="shared" si="8"/>
        <v>4</v>
      </c>
    </row>
    <row r="99" spans="1:5" ht="18" x14ac:dyDescent="0.25">
      <c r="A99" s="159" t="s">
        <v>16</v>
      </c>
      <c r="B99" s="159" t="s">
        <v>16</v>
      </c>
      <c r="C99" s="160">
        <v>9</v>
      </c>
      <c r="D99" s="160">
        <v>0</v>
      </c>
      <c r="E99" s="160">
        <f t="shared" si="8"/>
        <v>9</v>
      </c>
    </row>
    <row r="100" spans="1:5" ht="18" x14ac:dyDescent="0.25">
      <c r="A100" s="161" t="s">
        <v>174</v>
      </c>
      <c r="B100" s="161"/>
      <c r="C100" s="158">
        <f>SUM(C93:C99)</f>
        <v>38</v>
      </c>
      <c r="D100" s="158">
        <f>SUM(D93:D99)</f>
        <v>27</v>
      </c>
      <c r="E100" s="158">
        <f>SUM(E93:E99)</f>
        <v>65</v>
      </c>
    </row>
    <row r="101" spans="1:5" ht="18" x14ac:dyDescent="0.25">
      <c r="A101" s="161"/>
      <c r="B101" s="161"/>
      <c r="C101" s="158"/>
      <c r="D101" s="158"/>
      <c r="E101" s="158"/>
    </row>
    <row r="102" spans="1:5" ht="36" x14ac:dyDescent="0.25">
      <c r="A102" s="157" t="s">
        <v>108</v>
      </c>
      <c r="B102" s="158" t="s">
        <v>105</v>
      </c>
      <c r="C102" s="146" t="s">
        <v>145</v>
      </c>
      <c r="D102" s="146" t="s">
        <v>146</v>
      </c>
      <c r="E102" s="146" t="s">
        <v>3</v>
      </c>
    </row>
    <row r="103" spans="1:5" ht="18" x14ac:dyDescent="0.25">
      <c r="A103" s="159" t="s">
        <v>106</v>
      </c>
      <c r="B103" s="159" t="s">
        <v>106</v>
      </c>
      <c r="C103" s="160">
        <v>34</v>
      </c>
      <c r="D103" s="160">
        <v>28</v>
      </c>
      <c r="E103" s="160">
        <f>SUM(C103:D103)</f>
        <v>62</v>
      </c>
    </row>
    <row r="104" spans="1:5" ht="18" x14ac:dyDescent="0.25">
      <c r="A104" s="159" t="s">
        <v>110</v>
      </c>
      <c r="B104" s="159" t="s">
        <v>110</v>
      </c>
      <c r="C104" s="160">
        <v>0</v>
      </c>
      <c r="D104" s="160">
        <v>2</v>
      </c>
      <c r="E104" s="160">
        <f>SUM(C104:D104)</f>
        <v>2</v>
      </c>
    </row>
    <row r="105" spans="1:5" ht="18" x14ac:dyDescent="0.25">
      <c r="A105" s="159" t="s">
        <v>21</v>
      </c>
      <c r="B105" s="159" t="s">
        <v>21</v>
      </c>
      <c r="C105" s="160">
        <v>1</v>
      </c>
      <c r="D105" s="160">
        <v>15</v>
      </c>
      <c r="E105" s="160">
        <f>SUM(C105:D105)</f>
        <v>16</v>
      </c>
    </row>
    <row r="106" spans="1:5" ht="18" x14ac:dyDescent="0.35">
      <c r="A106" s="162" t="s">
        <v>111</v>
      </c>
      <c r="B106" s="162" t="s">
        <v>111</v>
      </c>
      <c r="C106" s="160">
        <v>10</v>
      </c>
      <c r="D106" s="160">
        <v>0</v>
      </c>
      <c r="E106" s="160">
        <f>SUM(C106:D106)</f>
        <v>10</v>
      </c>
    </row>
    <row r="107" spans="1:5" ht="18" x14ac:dyDescent="0.35">
      <c r="A107" s="162" t="s">
        <v>114</v>
      </c>
      <c r="B107" s="162" t="s">
        <v>114</v>
      </c>
      <c r="C107" s="160">
        <v>3</v>
      </c>
      <c r="D107" s="160">
        <v>0</v>
      </c>
      <c r="E107" s="160">
        <f t="shared" ref="E107" si="9">SUM(C107:D107)</f>
        <v>3</v>
      </c>
    </row>
    <row r="108" spans="1:5" ht="18" x14ac:dyDescent="0.25">
      <c r="A108" s="159" t="s">
        <v>112</v>
      </c>
      <c r="B108" s="159" t="s">
        <v>112</v>
      </c>
      <c r="C108" s="160">
        <v>25</v>
      </c>
      <c r="D108" s="160">
        <v>2</v>
      </c>
      <c r="E108" s="160">
        <f>SUM(C108:D108)</f>
        <v>27</v>
      </c>
    </row>
    <row r="109" spans="1:5" ht="18" x14ac:dyDescent="0.25">
      <c r="A109" s="159" t="s">
        <v>16</v>
      </c>
      <c r="B109" s="159" t="s">
        <v>16</v>
      </c>
      <c r="C109" s="160">
        <v>6</v>
      </c>
      <c r="D109" s="160">
        <v>0</v>
      </c>
      <c r="E109" s="160">
        <f>SUM(C109:D109)</f>
        <v>6</v>
      </c>
    </row>
    <row r="110" spans="1:5" ht="18" x14ac:dyDescent="0.25">
      <c r="A110" s="161" t="s">
        <v>173</v>
      </c>
      <c r="B110" s="161"/>
      <c r="C110" s="158">
        <f>SUM(C103:C109)</f>
        <v>79</v>
      </c>
      <c r="D110" s="158">
        <f>SUM(D103:D109)</f>
        <v>47</v>
      </c>
      <c r="E110" s="158">
        <f>SUM(E103:E109)</f>
        <v>126</v>
      </c>
    </row>
    <row r="111" spans="1:5" ht="18" x14ac:dyDescent="0.25">
      <c r="A111" s="161"/>
      <c r="B111" s="161"/>
      <c r="C111" s="158"/>
      <c r="D111" s="158"/>
      <c r="E111" s="158"/>
    </row>
    <row r="112" spans="1:5" ht="36" x14ac:dyDescent="0.25">
      <c r="A112" s="157" t="s">
        <v>108</v>
      </c>
      <c r="B112" s="158" t="s">
        <v>105</v>
      </c>
      <c r="C112" s="146" t="s">
        <v>145</v>
      </c>
      <c r="D112" s="146" t="s">
        <v>146</v>
      </c>
      <c r="E112" s="146" t="s">
        <v>3</v>
      </c>
    </row>
    <row r="113" spans="1:5" ht="18" x14ac:dyDescent="0.25">
      <c r="A113" s="159" t="s">
        <v>106</v>
      </c>
      <c r="B113" s="159" t="s">
        <v>106</v>
      </c>
      <c r="C113" s="160">
        <v>22</v>
      </c>
      <c r="D113" s="160">
        <v>18</v>
      </c>
      <c r="E113" s="160">
        <f>SUM(C113:D113)</f>
        <v>40</v>
      </c>
    </row>
    <row r="114" spans="1:5" ht="18" x14ac:dyDescent="0.25">
      <c r="A114" s="159" t="s">
        <v>21</v>
      </c>
      <c r="B114" s="159" t="s">
        <v>21</v>
      </c>
      <c r="C114" s="160">
        <v>3</v>
      </c>
      <c r="D114" s="160">
        <v>0</v>
      </c>
      <c r="E114" s="160">
        <f>SUM(C114:D114)</f>
        <v>3</v>
      </c>
    </row>
    <row r="115" spans="1:5" ht="18" x14ac:dyDescent="0.35">
      <c r="A115" s="162" t="s">
        <v>24</v>
      </c>
      <c r="B115" s="162" t="s">
        <v>24</v>
      </c>
      <c r="C115" s="160">
        <v>7</v>
      </c>
      <c r="D115" s="160">
        <v>0</v>
      </c>
      <c r="E115" s="160">
        <f>SUM(C115:D115)</f>
        <v>7</v>
      </c>
    </row>
    <row r="116" spans="1:5" ht="18" x14ac:dyDescent="0.35">
      <c r="A116" s="162" t="s">
        <v>114</v>
      </c>
      <c r="B116" s="162" t="s">
        <v>114</v>
      </c>
      <c r="C116" s="160">
        <v>3</v>
      </c>
      <c r="D116" s="160">
        <v>0</v>
      </c>
      <c r="E116" s="160">
        <f t="shared" ref="E116:E117" si="10">SUM(C116:D116)</f>
        <v>3</v>
      </c>
    </row>
    <row r="117" spans="1:5" ht="18" x14ac:dyDescent="0.35">
      <c r="A117" s="162" t="s">
        <v>102</v>
      </c>
      <c r="B117" s="162" t="s">
        <v>102</v>
      </c>
      <c r="C117" s="160">
        <v>17</v>
      </c>
      <c r="D117" s="160">
        <v>0</v>
      </c>
      <c r="E117" s="160">
        <f t="shared" si="10"/>
        <v>17</v>
      </c>
    </row>
    <row r="118" spans="1:5" ht="18" x14ac:dyDescent="0.25">
      <c r="A118" s="159" t="s">
        <v>112</v>
      </c>
      <c r="B118" s="159" t="s">
        <v>112</v>
      </c>
      <c r="C118" s="160">
        <v>1</v>
      </c>
      <c r="D118" s="160">
        <v>0</v>
      </c>
      <c r="E118" s="160">
        <f>SUM(C118:D118)</f>
        <v>1</v>
      </c>
    </row>
    <row r="119" spans="1:5" ht="18" x14ac:dyDescent="0.25">
      <c r="A119" s="159" t="s">
        <v>16</v>
      </c>
      <c r="B119" s="159" t="s">
        <v>16</v>
      </c>
      <c r="C119" s="160">
        <v>4</v>
      </c>
      <c r="D119" s="160">
        <v>0</v>
      </c>
      <c r="E119" s="160">
        <f>SUM(C119:D119)</f>
        <v>4</v>
      </c>
    </row>
    <row r="120" spans="1:5" ht="18" x14ac:dyDescent="0.25">
      <c r="A120" s="161" t="s">
        <v>169</v>
      </c>
      <c r="B120" s="161"/>
      <c r="C120" s="158">
        <f>SUM(C113:C119)</f>
        <v>57</v>
      </c>
      <c r="D120" s="158">
        <f>SUM(D113:D119)</f>
        <v>18</v>
      </c>
      <c r="E120" s="158">
        <f>SUM(E113:E119)</f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14"/>
  <sheetViews>
    <sheetView workbookViewId="0">
      <selection sqref="A1:E7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7" t="s">
        <v>108</v>
      </c>
      <c r="B1" s="158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25">
      <c r="A2" s="159" t="s">
        <v>106</v>
      </c>
      <c r="B2" s="159" t="s">
        <v>106</v>
      </c>
      <c r="C2" s="160">
        <v>3</v>
      </c>
      <c r="D2" s="160">
        <v>90</v>
      </c>
      <c r="E2" s="160">
        <f>SUM(C2:D2)</f>
        <v>93</v>
      </c>
    </row>
    <row r="3" spans="1:5" ht="18" x14ac:dyDescent="0.25">
      <c r="A3" s="159" t="s">
        <v>21</v>
      </c>
      <c r="B3" s="159" t="s">
        <v>21</v>
      </c>
      <c r="C3" s="160">
        <v>1</v>
      </c>
      <c r="D3" s="160">
        <v>0</v>
      </c>
      <c r="E3" s="160">
        <f>SUM(C3:D3)</f>
        <v>1</v>
      </c>
    </row>
    <row r="4" spans="1:5" ht="18" x14ac:dyDescent="0.25">
      <c r="A4" s="159" t="s">
        <v>111</v>
      </c>
      <c r="B4" s="159" t="s">
        <v>111</v>
      </c>
      <c r="C4" s="160">
        <v>2</v>
      </c>
      <c r="D4" s="160">
        <v>0</v>
      </c>
      <c r="E4" s="160">
        <f>SUM(C4:D4)</f>
        <v>2</v>
      </c>
    </row>
    <row r="5" spans="1:5" ht="18" x14ac:dyDescent="0.25">
      <c r="A5" s="159" t="s">
        <v>112</v>
      </c>
      <c r="B5" s="159" t="s">
        <v>112</v>
      </c>
      <c r="C5" s="160">
        <v>6</v>
      </c>
      <c r="D5" s="160">
        <v>0</v>
      </c>
      <c r="E5" s="160">
        <f>SUM(C5:D5)</f>
        <v>6</v>
      </c>
    </row>
    <row r="6" spans="1:5" ht="18" x14ac:dyDescent="0.25">
      <c r="A6" s="159" t="s">
        <v>16</v>
      </c>
      <c r="B6" s="159" t="s">
        <v>16</v>
      </c>
      <c r="C6" s="160">
        <v>8</v>
      </c>
      <c r="D6" s="160">
        <v>0</v>
      </c>
      <c r="E6" s="160">
        <f>SUM(C6:D6)</f>
        <v>8</v>
      </c>
    </row>
    <row r="7" spans="1:5" ht="18" x14ac:dyDescent="0.25">
      <c r="A7" s="161" t="s">
        <v>168</v>
      </c>
      <c r="B7" s="161"/>
      <c r="C7" s="158">
        <f>SUM(C2:C6)</f>
        <v>20</v>
      </c>
      <c r="D7" s="158">
        <f>SUM(D2:D6)</f>
        <v>90</v>
      </c>
      <c r="E7" s="158">
        <f>SUM(E2:E6)</f>
        <v>110</v>
      </c>
    </row>
    <row r="8" spans="1:5" ht="18" x14ac:dyDescent="0.25">
      <c r="A8" s="161"/>
      <c r="B8" s="161"/>
      <c r="C8" s="158"/>
      <c r="D8" s="158"/>
      <c r="E8" s="158"/>
    </row>
    <row r="9" spans="1:5" ht="54" x14ac:dyDescent="0.25">
      <c r="A9" s="157" t="s">
        <v>108</v>
      </c>
      <c r="B9" s="158" t="s">
        <v>105</v>
      </c>
      <c r="C9" s="146" t="s">
        <v>145</v>
      </c>
      <c r="D9" s="146" t="s">
        <v>146</v>
      </c>
      <c r="E9" s="146" t="s">
        <v>3</v>
      </c>
    </row>
    <row r="10" spans="1:5" ht="18" x14ac:dyDescent="0.25">
      <c r="A10" s="159" t="s">
        <v>106</v>
      </c>
      <c r="B10" s="159" t="s">
        <v>106</v>
      </c>
      <c r="C10" s="160">
        <v>3</v>
      </c>
      <c r="D10" s="160">
        <v>2</v>
      </c>
      <c r="E10" s="160">
        <f>SUM(C10:D10)</f>
        <v>5</v>
      </c>
    </row>
    <row r="11" spans="1:5" ht="18" x14ac:dyDescent="0.25">
      <c r="A11" s="159" t="s">
        <v>27</v>
      </c>
      <c r="B11" s="159" t="s">
        <v>27</v>
      </c>
      <c r="C11" s="160">
        <v>1</v>
      </c>
      <c r="D11" s="160">
        <v>2</v>
      </c>
      <c r="E11" s="160">
        <v>3</v>
      </c>
    </row>
    <row r="12" spans="1:5" ht="18" x14ac:dyDescent="0.25">
      <c r="A12" s="159" t="s">
        <v>21</v>
      </c>
      <c r="B12" s="159" t="s">
        <v>21</v>
      </c>
      <c r="C12" s="160">
        <v>21</v>
      </c>
      <c r="D12" s="160">
        <v>5</v>
      </c>
      <c r="E12" s="160">
        <f t="shared" ref="E12:E16" si="0">SUM(C12:D12)</f>
        <v>26</v>
      </c>
    </row>
    <row r="13" spans="1:5" ht="18" x14ac:dyDescent="0.25">
      <c r="A13" s="159" t="s">
        <v>111</v>
      </c>
      <c r="B13" s="159" t="s">
        <v>111</v>
      </c>
      <c r="C13" s="160">
        <v>3</v>
      </c>
      <c r="D13" s="160">
        <v>0</v>
      </c>
      <c r="E13" s="160">
        <f t="shared" si="0"/>
        <v>3</v>
      </c>
    </row>
    <row r="14" spans="1:5" ht="18" x14ac:dyDescent="0.25">
      <c r="A14" s="159" t="s">
        <v>112</v>
      </c>
      <c r="B14" s="159" t="s">
        <v>112</v>
      </c>
      <c r="C14" s="160">
        <v>5</v>
      </c>
      <c r="D14" s="160">
        <v>1</v>
      </c>
      <c r="E14" s="160">
        <f t="shared" si="0"/>
        <v>6</v>
      </c>
    </row>
    <row r="15" spans="1:5" ht="18" x14ac:dyDescent="0.25">
      <c r="A15" s="159" t="s">
        <v>107</v>
      </c>
      <c r="B15" s="159" t="s">
        <v>107</v>
      </c>
      <c r="C15" s="160">
        <v>0</v>
      </c>
      <c r="D15" s="160">
        <v>2</v>
      </c>
      <c r="E15" s="160">
        <f t="shared" si="0"/>
        <v>2</v>
      </c>
    </row>
    <row r="16" spans="1:5" ht="18" x14ac:dyDescent="0.25">
      <c r="A16" s="159" t="s">
        <v>16</v>
      </c>
      <c r="B16" s="159" t="s">
        <v>16</v>
      </c>
      <c r="C16" s="160">
        <v>14</v>
      </c>
      <c r="D16" s="160">
        <v>0</v>
      </c>
      <c r="E16" s="160">
        <f t="shared" si="0"/>
        <v>14</v>
      </c>
    </row>
    <row r="17" spans="1:5" ht="18" x14ac:dyDescent="0.25">
      <c r="A17" s="161" t="s">
        <v>167</v>
      </c>
      <c r="B17" s="161"/>
      <c r="C17" s="158">
        <f>SUM(C10:C16)</f>
        <v>47</v>
      </c>
      <c r="D17" s="158">
        <f>SUM(D10:D16)</f>
        <v>12</v>
      </c>
      <c r="E17" s="158">
        <f>SUM(E10:E16)</f>
        <v>59</v>
      </c>
    </row>
    <row r="18" spans="1:5" ht="18" x14ac:dyDescent="0.25">
      <c r="A18" s="161"/>
      <c r="B18" s="161"/>
      <c r="C18" s="158"/>
      <c r="D18" s="158"/>
      <c r="E18" s="158"/>
    </row>
    <row r="19" spans="1:5" ht="54" x14ac:dyDescent="0.25">
      <c r="A19" s="157" t="s">
        <v>108</v>
      </c>
      <c r="B19" s="158" t="s">
        <v>105</v>
      </c>
      <c r="C19" s="146" t="s">
        <v>145</v>
      </c>
      <c r="D19" s="146" t="s">
        <v>146</v>
      </c>
      <c r="E19" s="146" t="s">
        <v>3</v>
      </c>
    </row>
    <row r="20" spans="1:5" ht="18" x14ac:dyDescent="0.25">
      <c r="A20" s="159" t="s">
        <v>106</v>
      </c>
      <c r="B20" s="159" t="s">
        <v>106</v>
      </c>
      <c r="C20" s="160">
        <v>10</v>
      </c>
      <c r="D20" s="160">
        <v>2</v>
      </c>
      <c r="E20" s="160">
        <f>SUM(C20:D20)</f>
        <v>12</v>
      </c>
    </row>
    <row r="21" spans="1:5" ht="18" x14ac:dyDescent="0.25">
      <c r="A21" s="159" t="s">
        <v>21</v>
      </c>
      <c r="B21" s="159" t="s">
        <v>21</v>
      </c>
      <c r="C21" s="160">
        <v>43</v>
      </c>
      <c r="D21" s="160">
        <v>19</v>
      </c>
      <c r="E21" s="160">
        <f t="shared" ref="E21:E26" si="1">SUM(C21:D21)</f>
        <v>62</v>
      </c>
    </row>
    <row r="22" spans="1:5" ht="18" x14ac:dyDescent="0.25">
      <c r="A22" s="159" t="s">
        <v>111</v>
      </c>
      <c r="B22" s="159" t="s">
        <v>111</v>
      </c>
      <c r="C22" s="160">
        <v>1</v>
      </c>
      <c r="D22" s="160">
        <v>0</v>
      </c>
      <c r="E22" s="160">
        <f t="shared" si="1"/>
        <v>1</v>
      </c>
    </row>
    <row r="23" spans="1:5" ht="18" x14ac:dyDescent="0.25">
      <c r="A23" s="159" t="s">
        <v>24</v>
      </c>
      <c r="B23" s="159" t="s">
        <v>24</v>
      </c>
      <c r="C23" s="160">
        <v>3</v>
      </c>
      <c r="D23" s="160">
        <v>0</v>
      </c>
      <c r="E23" s="160">
        <f t="shared" si="1"/>
        <v>3</v>
      </c>
    </row>
    <row r="24" spans="1:5" ht="18" x14ac:dyDescent="0.25">
      <c r="A24" s="159" t="s">
        <v>112</v>
      </c>
      <c r="B24" s="159" t="s">
        <v>112</v>
      </c>
      <c r="C24" s="160">
        <v>3</v>
      </c>
      <c r="D24" s="160">
        <v>0</v>
      </c>
      <c r="E24" s="160">
        <f t="shared" si="1"/>
        <v>3</v>
      </c>
    </row>
    <row r="25" spans="1:5" ht="18" x14ac:dyDescent="0.25">
      <c r="A25" s="159" t="s">
        <v>107</v>
      </c>
      <c r="B25" s="159" t="s">
        <v>107</v>
      </c>
      <c r="C25" s="160">
        <v>6</v>
      </c>
      <c r="D25" s="160">
        <v>0</v>
      </c>
      <c r="E25" s="160">
        <f t="shared" si="1"/>
        <v>6</v>
      </c>
    </row>
    <row r="26" spans="1:5" ht="18" x14ac:dyDescent="0.25">
      <c r="A26" s="159" t="s">
        <v>16</v>
      </c>
      <c r="B26" s="159" t="s">
        <v>16</v>
      </c>
      <c r="C26" s="160">
        <v>8</v>
      </c>
      <c r="D26" s="160">
        <v>0</v>
      </c>
      <c r="E26" s="160">
        <f t="shared" si="1"/>
        <v>8</v>
      </c>
    </row>
    <row r="27" spans="1:5" ht="18" x14ac:dyDescent="0.25">
      <c r="A27" s="161" t="s">
        <v>166</v>
      </c>
      <c r="B27" s="161"/>
      <c r="C27" s="158">
        <f>SUM(C20:C26)</f>
        <v>74</v>
      </c>
      <c r="D27" s="158">
        <f>SUM(D20:D26)</f>
        <v>21</v>
      </c>
      <c r="E27" s="158">
        <f>SUM(E20:E26)</f>
        <v>95</v>
      </c>
    </row>
    <row r="28" spans="1:5" ht="18" x14ac:dyDescent="0.25">
      <c r="A28" s="161"/>
      <c r="B28" s="161"/>
      <c r="C28" s="158"/>
      <c r="D28" s="158"/>
      <c r="E28" s="158"/>
    </row>
    <row r="29" spans="1:5" ht="54" x14ac:dyDescent="0.25">
      <c r="A29" s="157" t="s">
        <v>108</v>
      </c>
      <c r="B29" s="158" t="s">
        <v>105</v>
      </c>
      <c r="C29" s="146" t="s">
        <v>145</v>
      </c>
      <c r="D29" s="146" t="s">
        <v>146</v>
      </c>
      <c r="E29" s="146" t="s">
        <v>3</v>
      </c>
    </row>
    <row r="30" spans="1:5" ht="18" x14ac:dyDescent="0.25">
      <c r="A30" s="159" t="s">
        <v>106</v>
      </c>
      <c r="B30" s="159" t="s">
        <v>106</v>
      </c>
      <c r="C30" s="160">
        <v>9</v>
      </c>
      <c r="D30" s="160">
        <v>18</v>
      </c>
      <c r="E30" s="160">
        <f>SUM(C30:D30)</f>
        <v>27</v>
      </c>
    </row>
    <row r="31" spans="1:5" ht="18" x14ac:dyDescent="0.25">
      <c r="A31" s="159" t="s">
        <v>21</v>
      </c>
      <c r="B31" s="159" t="s">
        <v>21</v>
      </c>
      <c r="C31" s="160">
        <v>35</v>
      </c>
      <c r="D31" s="160">
        <v>4</v>
      </c>
      <c r="E31" s="160">
        <f t="shared" ref="E31:E38" si="2">SUM(C31:D31)</f>
        <v>39</v>
      </c>
    </row>
    <row r="32" spans="1:5" ht="18" x14ac:dyDescent="0.25">
      <c r="A32" s="159" t="s">
        <v>111</v>
      </c>
      <c r="B32" s="159" t="s">
        <v>111</v>
      </c>
      <c r="C32" s="160">
        <v>4</v>
      </c>
      <c r="D32" s="160">
        <v>0</v>
      </c>
      <c r="E32" s="160">
        <f t="shared" si="2"/>
        <v>4</v>
      </c>
    </row>
    <row r="33" spans="1:5" ht="18" x14ac:dyDescent="0.25">
      <c r="A33" s="159" t="s">
        <v>114</v>
      </c>
      <c r="B33" s="159" t="s">
        <v>114</v>
      </c>
      <c r="C33" s="160">
        <v>4</v>
      </c>
      <c r="D33" s="160">
        <v>0</v>
      </c>
      <c r="E33" s="160">
        <f t="shared" si="2"/>
        <v>4</v>
      </c>
    </row>
    <row r="34" spans="1:5" ht="18" x14ac:dyDescent="0.25">
      <c r="A34" s="159" t="s">
        <v>102</v>
      </c>
      <c r="B34" s="159" t="s">
        <v>102</v>
      </c>
      <c r="C34" s="160">
        <v>3</v>
      </c>
      <c r="D34" s="160">
        <v>0</v>
      </c>
      <c r="E34" s="160">
        <f t="shared" si="2"/>
        <v>3</v>
      </c>
    </row>
    <row r="35" spans="1:5" ht="18" x14ac:dyDescent="0.25">
      <c r="A35" s="159" t="s">
        <v>23</v>
      </c>
      <c r="B35" s="159" t="s">
        <v>23</v>
      </c>
      <c r="C35" s="160">
        <v>0</v>
      </c>
      <c r="D35" s="160">
        <v>13</v>
      </c>
      <c r="E35" s="160">
        <f t="shared" si="2"/>
        <v>13</v>
      </c>
    </row>
    <row r="36" spans="1:5" ht="18" x14ac:dyDescent="0.25">
      <c r="A36" s="159" t="s">
        <v>112</v>
      </c>
      <c r="B36" s="159" t="s">
        <v>112</v>
      </c>
      <c r="C36" s="160">
        <v>2</v>
      </c>
      <c r="D36" s="160">
        <v>0</v>
      </c>
      <c r="E36" s="160">
        <f t="shared" si="2"/>
        <v>2</v>
      </c>
    </row>
    <row r="37" spans="1:5" ht="18" x14ac:dyDescent="0.25">
      <c r="A37" s="159" t="s">
        <v>107</v>
      </c>
      <c r="B37" s="159" t="s">
        <v>107</v>
      </c>
      <c r="C37" s="160">
        <v>4</v>
      </c>
      <c r="D37" s="160">
        <v>3</v>
      </c>
      <c r="E37" s="160">
        <f t="shared" si="2"/>
        <v>7</v>
      </c>
    </row>
    <row r="38" spans="1:5" ht="18" x14ac:dyDescent="0.25">
      <c r="A38" s="159" t="s">
        <v>16</v>
      </c>
      <c r="B38" s="159" t="s">
        <v>16</v>
      </c>
      <c r="C38" s="160">
        <v>10</v>
      </c>
      <c r="D38" s="160">
        <v>0</v>
      </c>
      <c r="E38" s="160">
        <f t="shared" si="2"/>
        <v>10</v>
      </c>
    </row>
    <row r="39" spans="1:5" ht="18" x14ac:dyDescent="0.25">
      <c r="A39" s="161" t="s">
        <v>165</v>
      </c>
      <c r="B39" s="161"/>
      <c r="C39" s="158">
        <f>SUM(C30:C38)</f>
        <v>71</v>
      </c>
      <c r="D39" s="158">
        <f>SUM(D30:D38)</f>
        <v>38</v>
      </c>
      <c r="E39" s="158">
        <f>SUM(E30:E38)</f>
        <v>109</v>
      </c>
    </row>
    <row r="40" spans="1:5" ht="18" x14ac:dyDescent="0.25">
      <c r="A40" s="161"/>
      <c r="B40" s="161"/>
      <c r="C40" s="158"/>
      <c r="D40" s="158"/>
      <c r="E40" s="158"/>
    </row>
    <row r="41" spans="1:5" ht="54" x14ac:dyDescent="0.25">
      <c r="A41" s="157" t="s">
        <v>108</v>
      </c>
      <c r="B41" s="158" t="s">
        <v>105</v>
      </c>
      <c r="C41" s="146" t="s">
        <v>145</v>
      </c>
      <c r="D41" s="146" t="s">
        <v>146</v>
      </c>
      <c r="E41" s="146" t="s">
        <v>3</v>
      </c>
    </row>
    <row r="42" spans="1:5" ht="18" x14ac:dyDescent="0.25">
      <c r="A42" s="159" t="s">
        <v>106</v>
      </c>
      <c r="B42" s="159" t="s">
        <v>106</v>
      </c>
      <c r="C42" s="160">
        <v>3</v>
      </c>
      <c r="D42" s="160">
        <v>2</v>
      </c>
      <c r="E42" s="160">
        <f>SUM(C42:D42)</f>
        <v>5</v>
      </c>
    </row>
    <row r="43" spans="1:5" ht="18" x14ac:dyDescent="0.25">
      <c r="A43" s="159" t="s">
        <v>21</v>
      </c>
      <c r="B43" s="159" t="s">
        <v>21</v>
      </c>
      <c r="C43" s="160">
        <v>9</v>
      </c>
      <c r="D43" s="160">
        <v>20</v>
      </c>
      <c r="E43" s="160">
        <f t="shared" ref="E43:E47" si="3">SUM(C43:D43)</f>
        <v>29</v>
      </c>
    </row>
    <row r="44" spans="1:5" ht="18" x14ac:dyDescent="0.25">
      <c r="A44" s="159" t="s">
        <v>111</v>
      </c>
      <c r="B44" s="159" t="s">
        <v>111</v>
      </c>
      <c r="C44" s="160">
        <v>5</v>
      </c>
      <c r="D44" s="160">
        <v>0</v>
      </c>
      <c r="E44" s="160">
        <f t="shared" si="3"/>
        <v>5</v>
      </c>
    </row>
    <row r="45" spans="1:5" ht="18" x14ac:dyDescent="0.25">
      <c r="A45" s="159" t="s">
        <v>112</v>
      </c>
      <c r="B45" s="159" t="s">
        <v>112</v>
      </c>
      <c r="C45" s="160">
        <v>12</v>
      </c>
      <c r="D45" s="160">
        <v>0</v>
      </c>
      <c r="E45" s="160">
        <f t="shared" si="3"/>
        <v>12</v>
      </c>
    </row>
    <row r="46" spans="1:5" ht="18" x14ac:dyDescent="0.25">
      <c r="A46" s="159" t="s">
        <v>107</v>
      </c>
      <c r="B46" s="159" t="s">
        <v>107</v>
      </c>
      <c r="C46" s="160">
        <v>6</v>
      </c>
      <c r="D46" s="160">
        <v>0</v>
      </c>
      <c r="E46" s="160">
        <f t="shared" si="3"/>
        <v>6</v>
      </c>
    </row>
    <row r="47" spans="1:5" ht="18" x14ac:dyDescent="0.25">
      <c r="A47" s="159" t="s">
        <v>16</v>
      </c>
      <c r="B47" s="159" t="s">
        <v>16</v>
      </c>
      <c r="C47" s="160">
        <v>7</v>
      </c>
      <c r="D47" s="160">
        <v>0</v>
      </c>
      <c r="E47" s="160">
        <f t="shared" si="3"/>
        <v>7</v>
      </c>
    </row>
    <row r="48" spans="1:5" ht="18" x14ac:dyDescent="0.25">
      <c r="A48" s="161" t="s">
        <v>164</v>
      </c>
      <c r="B48" s="161"/>
      <c r="C48" s="158">
        <f>SUM(C42:C47)</f>
        <v>42</v>
      </c>
      <c r="D48" s="158">
        <f>SUM(D42:D47)</f>
        <v>22</v>
      </c>
      <c r="E48" s="158">
        <f>SUM(E42:E47)</f>
        <v>64</v>
      </c>
    </row>
    <row r="49" spans="1:5" ht="18" x14ac:dyDescent="0.25">
      <c r="A49" s="161"/>
      <c r="B49" s="161"/>
      <c r="C49" s="158"/>
      <c r="D49" s="158"/>
      <c r="E49" s="158"/>
    </row>
    <row r="50" spans="1:5" ht="54" x14ac:dyDescent="0.25">
      <c r="A50" s="157" t="s">
        <v>108</v>
      </c>
      <c r="B50" s="158" t="s">
        <v>105</v>
      </c>
      <c r="C50" s="146" t="s">
        <v>145</v>
      </c>
      <c r="D50" s="146" t="s">
        <v>146</v>
      </c>
      <c r="E50" s="146" t="s">
        <v>3</v>
      </c>
    </row>
    <row r="51" spans="1:5" ht="18" x14ac:dyDescent="0.25">
      <c r="A51" s="159" t="s">
        <v>106</v>
      </c>
      <c r="B51" s="159" t="s">
        <v>106</v>
      </c>
      <c r="C51" s="160">
        <v>2</v>
      </c>
      <c r="D51" s="160">
        <v>1</v>
      </c>
      <c r="E51" s="160">
        <f>SUM(C51:D51)</f>
        <v>3</v>
      </c>
    </row>
    <row r="52" spans="1:5" ht="18" x14ac:dyDescent="0.25">
      <c r="A52" s="159" t="s">
        <v>21</v>
      </c>
      <c r="B52" s="159" t="s">
        <v>21</v>
      </c>
      <c r="C52" s="160">
        <v>11</v>
      </c>
      <c r="D52" s="160">
        <v>22</v>
      </c>
      <c r="E52" s="160">
        <f t="shared" ref="E52:E56" si="4">SUM(C52:D52)</f>
        <v>33</v>
      </c>
    </row>
    <row r="53" spans="1:5" ht="18" x14ac:dyDescent="0.25">
      <c r="A53" s="159" t="s">
        <v>111</v>
      </c>
      <c r="B53" s="159" t="s">
        <v>111</v>
      </c>
      <c r="C53" s="160">
        <v>6</v>
      </c>
      <c r="D53" s="160">
        <v>0</v>
      </c>
      <c r="E53" s="160">
        <f t="shared" si="4"/>
        <v>6</v>
      </c>
    </row>
    <row r="54" spans="1:5" ht="18" x14ac:dyDescent="0.25">
      <c r="A54" s="159" t="s">
        <v>102</v>
      </c>
      <c r="B54" s="159" t="s">
        <v>102</v>
      </c>
      <c r="C54" s="160">
        <v>1</v>
      </c>
      <c r="D54" s="160">
        <v>0</v>
      </c>
      <c r="E54" s="160">
        <f t="shared" si="4"/>
        <v>1</v>
      </c>
    </row>
    <row r="55" spans="1:5" ht="18" x14ac:dyDescent="0.25">
      <c r="A55" s="159" t="s">
        <v>112</v>
      </c>
      <c r="B55" s="159" t="s">
        <v>112</v>
      </c>
      <c r="C55" s="160">
        <v>6</v>
      </c>
      <c r="D55" s="160">
        <v>0</v>
      </c>
      <c r="E55" s="160">
        <f t="shared" si="4"/>
        <v>6</v>
      </c>
    </row>
    <row r="56" spans="1:5" ht="18" x14ac:dyDescent="0.25">
      <c r="A56" s="159" t="s">
        <v>16</v>
      </c>
      <c r="B56" s="159" t="s">
        <v>16</v>
      </c>
      <c r="C56" s="160">
        <v>12</v>
      </c>
      <c r="D56" s="160">
        <v>0</v>
      </c>
      <c r="E56" s="160">
        <f t="shared" si="4"/>
        <v>12</v>
      </c>
    </row>
    <row r="57" spans="1:5" ht="18" x14ac:dyDescent="0.25">
      <c r="A57" s="161" t="s">
        <v>163</v>
      </c>
      <c r="B57" s="161"/>
      <c r="C57" s="158">
        <f>SUM(C51:C56)</f>
        <v>38</v>
      </c>
      <c r="D57" s="158">
        <f>SUM(D51:D56)</f>
        <v>23</v>
      </c>
      <c r="E57" s="158">
        <f>SUM(E51:E56)</f>
        <v>61</v>
      </c>
    </row>
    <row r="58" spans="1:5" ht="18" x14ac:dyDescent="0.25">
      <c r="A58" s="161"/>
      <c r="B58" s="161"/>
      <c r="C58" s="158"/>
      <c r="D58" s="158"/>
      <c r="E58" s="158"/>
    </row>
    <row r="59" spans="1:5" ht="54" x14ac:dyDescent="0.25">
      <c r="A59" s="157" t="s">
        <v>108</v>
      </c>
      <c r="B59" s="158" t="s">
        <v>105</v>
      </c>
      <c r="C59" s="146" t="s">
        <v>145</v>
      </c>
      <c r="D59" s="146" t="s">
        <v>146</v>
      </c>
      <c r="E59" s="146" t="s">
        <v>3</v>
      </c>
    </row>
    <row r="60" spans="1:5" ht="18" x14ac:dyDescent="0.25">
      <c r="A60" s="159" t="s">
        <v>106</v>
      </c>
      <c r="B60" s="159" t="s">
        <v>106</v>
      </c>
      <c r="C60" s="160">
        <v>174</v>
      </c>
      <c r="D60" s="160">
        <v>3</v>
      </c>
      <c r="E60" s="160">
        <f>SUM(C60:D60)</f>
        <v>177</v>
      </c>
    </row>
    <row r="61" spans="1:5" ht="18" x14ac:dyDescent="0.25">
      <c r="A61" s="159" t="s">
        <v>21</v>
      </c>
      <c r="B61" s="159" t="s">
        <v>21</v>
      </c>
      <c r="C61" s="160">
        <v>0</v>
      </c>
      <c r="D61" s="160">
        <v>18</v>
      </c>
      <c r="E61" s="160">
        <f t="shared" ref="E61:E66" si="5">SUM(C61:D61)</f>
        <v>18</v>
      </c>
    </row>
    <row r="62" spans="1:5" ht="18" x14ac:dyDescent="0.25">
      <c r="A62" s="159" t="s">
        <v>111</v>
      </c>
      <c r="B62" s="159" t="s">
        <v>111</v>
      </c>
      <c r="C62" s="160">
        <v>4</v>
      </c>
      <c r="D62" s="160">
        <v>0</v>
      </c>
      <c r="E62" s="160">
        <f t="shared" si="5"/>
        <v>4</v>
      </c>
    </row>
    <row r="63" spans="1:5" ht="18" x14ac:dyDescent="0.25">
      <c r="A63" s="159" t="s">
        <v>23</v>
      </c>
      <c r="B63" s="159" t="s">
        <v>23</v>
      </c>
      <c r="C63" s="160">
        <v>8</v>
      </c>
      <c r="D63" s="160">
        <v>17</v>
      </c>
      <c r="E63" s="160">
        <f t="shared" si="5"/>
        <v>25</v>
      </c>
    </row>
    <row r="64" spans="1:5" ht="18" x14ac:dyDescent="0.25">
      <c r="A64" s="159" t="s">
        <v>112</v>
      </c>
      <c r="B64" s="159" t="s">
        <v>112</v>
      </c>
      <c r="C64" s="160">
        <v>11</v>
      </c>
      <c r="D64" s="160">
        <v>0</v>
      </c>
      <c r="E64" s="160">
        <f t="shared" si="5"/>
        <v>11</v>
      </c>
    </row>
    <row r="65" spans="1:5" ht="18" x14ac:dyDescent="0.25">
      <c r="A65" s="159" t="s">
        <v>107</v>
      </c>
      <c r="B65" s="159" t="s">
        <v>107</v>
      </c>
      <c r="C65" s="160">
        <v>0</v>
      </c>
      <c r="D65" s="160">
        <v>16</v>
      </c>
      <c r="E65" s="160">
        <f t="shared" si="5"/>
        <v>16</v>
      </c>
    </row>
    <row r="66" spans="1:5" ht="18" x14ac:dyDescent="0.25">
      <c r="A66" s="159" t="s">
        <v>16</v>
      </c>
      <c r="B66" s="159" t="s">
        <v>16</v>
      </c>
      <c r="C66" s="160">
        <v>3</v>
      </c>
      <c r="D66" s="160">
        <v>0</v>
      </c>
      <c r="E66" s="160">
        <f t="shared" si="5"/>
        <v>3</v>
      </c>
    </row>
    <row r="67" spans="1:5" ht="18" x14ac:dyDescent="0.25">
      <c r="A67" s="161" t="s">
        <v>162</v>
      </c>
      <c r="B67" s="161"/>
      <c r="C67" s="158">
        <f>SUM(C60:C66)</f>
        <v>200</v>
      </c>
      <c r="D67" s="158">
        <f>SUM(D60:D66)</f>
        <v>54</v>
      </c>
      <c r="E67" s="158">
        <f>SUM(E60:E66)</f>
        <v>254</v>
      </c>
    </row>
    <row r="68" spans="1:5" ht="18" x14ac:dyDescent="0.25">
      <c r="A68" s="161"/>
      <c r="B68" s="161"/>
      <c r="C68" s="158"/>
      <c r="D68" s="158"/>
      <c r="E68" s="158"/>
    </row>
    <row r="69" spans="1:5" ht="54" x14ac:dyDescent="0.25">
      <c r="A69" s="157" t="s">
        <v>108</v>
      </c>
      <c r="B69" s="158" t="s">
        <v>105</v>
      </c>
      <c r="C69" s="146" t="s">
        <v>145</v>
      </c>
      <c r="D69" s="146" t="s">
        <v>146</v>
      </c>
      <c r="E69" s="146" t="s">
        <v>3</v>
      </c>
    </row>
    <row r="70" spans="1:5" ht="18" x14ac:dyDescent="0.25">
      <c r="A70" s="159" t="s">
        <v>106</v>
      </c>
      <c r="B70" s="159" t="s">
        <v>106</v>
      </c>
      <c r="C70" s="160">
        <v>28</v>
      </c>
      <c r="D70" s="160">
        <v>1</v>
      </c>
      <c r="E70" s="160">
        <f>SUM(C70:D70)</f>
        <v>29</v>
      </c>
    </row>
    <row r="71" spans="1:5" ht="18" x14ac:dyDescent="0.25">
      <c r="A71" s="159" t="s">
        <v>21</v>
      </c>
      <c r="B71" s="159" t="s">
        <v>21</v>
      </c>
      <c r="C71" s="160">
        <v>18</v>
      </c>
      <c r="D71" s="160">
        <v>3</v>
      </c>
      <c r="E71" s="160">
        <f t="shared" ref="E71:E74" si="6">SUM(C71:D71)</f>
        <v>21</v>
      </c>
    </row>
    <row r="72" spans="1:5" ht="18" x14ac:dyDescent="0.25">
      <c r="A72" s="159" t="s">
        <v>111</v>
      </c>
      <c r="B72" s="159" t="s">
        <v>111</v>
      </c>
      <c r="C72" s="160">
        <v>3</v>
      </c>
      <c r="D72" s="160">
        <v>0</v>
      </c>
      <c r="E72" s="160">
        <f t="shared" si="6"/>
        <v>3</v>
      </c>
    </row>
    <row r="73" spans="1:5" ht="18" x14ac:dyDescent="0.25">
      <c r="A73" s="159" t="s">
        <v>112</v>
      </c>
      <c r="B73" s="159" t="s">
        <v>112</v>
      </c>
      <c r="C73" s="160">
        <v>7</v>
      </c>
      <c r="D73" s="160">
        <v>20</v>
      </c>
      <c r="E73" s="160">
        <f t="shared" si="6"/>
        <v>27</v>
      </c>
    </row>
    <row r="74" spans="1:5" ht="18" x14ac:dyDescent="0.25">
      <c r="A74" s="159" t="s">
        <v>16</v>
      </c>
      <c r="B74" s="159" t="s">
        <v>16</v>
      </c>
      <c r="C74" s="160">
        <v>8</v>
      </c>
      <c r="D74" s="160">
        <v>0</v>
      </c>
      <c r="E74" s="160">
        <f t="shared" si="6"/>
        <v>8</v>
      </c>
    </row>
    <row r="75" spans="1:5" ht="18" x14ac:dyDescent="0.25">
      <c r="A75" s="161" t="s">
        <v>161</v>
      </c>
      <c r="B75" s="161"/>
      <c r="C75" s="158">
        <f>SUM(C70:C74)</f>
        <v>64</v>
      </c>
      <c r="D75" s="158">
        <f>SUM(D70:D74)</f>
        <v>24</v>
      </c>
      <c r="E75" s="158">
        <f>SUM(E70:E74)</f>
        <v>88</v>
      </c>
    </row>
    <row r="76" spans="1:5" ht="18" x14ac:dyDescent="0.25">
      <c r="A76" s="161"/>
      <c r="B76" s="161"/>
      <c r="C76" s="158"/>
      <c r="D76" s="158"/>
      <c r="E76" s="158"/>
    </row>
    <row r="77" spans="1:5" ht="54" x14ac:dyDescent="0.25">
      <c r="A77" s="157" t="s">
        <v>108</v>
      </c>
      <c r="B77" s="158" t="s">
        <v>105</v>
      </c>
      <c r="C77" s="146" t="s">
        <v>145</v>
      </c>
      <c r="D77" s="146" t="s">
        <v>146</v>
      </c>
      <c r="E77" s="146" t="s">
        <v>3</v>
      </c>
    </row>
    <row r="78" spans="1:5" ht="18" x14ac:dyDescent="0.25">
      <c r="A78" s="159" t="s">
        <v>106</v>
      </c>
      <c r="B78" s="159" t="s">
        <v>106</v>
      </c>
      <c r="C78" s="160">
        <v>25</v>
      </c>
      <c r="D78" s="160">
        <v>9</v>
      </c>
      <c r="E78" s="160">
        <f>SUM(C78:D78)</f>
        <v>34</v>
      </c>
    </row>
    <row r="79" spans="1:5" ht="18" x14ac:dyDescent="0.25">
      <c r="A79" s="159" t="s">
        <v>59</v>
      </c>
      <c r="B79" s="159" t="s">
        <v>59</v>
      </c>
      <c r="C79" s="160">
        <v>22</v>
      </c>
      <c r="D79" s="160">
        <v>0</v>
      </c>
      <c r="E79" s="160">
        <f>SUM(C79:D79)</f>
        <v>22</v>
      </c>
    </row>
    <row r="80" spans="1:5" ht="18" x14ac:dyDescent="0.25">
      <c r="A80" s="159" t="s">
        <v>21</v>
      </c>
      <c r="B80" s="159" t="s">
        <v>21</v>
      </c>
      <c r="C80" s="160">
        <v>11</v>
      </c>
      <c r="D80" s="160">
        <v>1</v>
      </c>
      <c r="E80" s="160">
        <f t="shared" ref="E80:E85" si="7">SUM(C80:D80)</f>
        <v>12</v>
      </c>
    </row>
    <row r="81" spans="1:5" ht="18" x14ac:dyDescent="0.25">
      <c r="A81" s="159" t="s">
        <v>111</v>
      </c>
      <c r="B81" s="159" t="s">
        <v>111</v>
      </c>
      <c r="C81" s="160">
        <v>11</v>
      </c>
      <c r="D81" s="160">
        <v>0</v>
      </c>
      <c r="E81" s="160">
        <f t="shared" si="7"/>
        <v>11</v>
      </c>
    </row>
    <row r="82" spans="1:5" ht="18" x14ac:dyDescent="0.25">
      <c r="A82" s="159" t="s">
        <v>114</v>
      </c>
      <c r="B82" s="159" t="s">
        <v>114</v>
      </c>
      <c r="C82" s="160">
        <v>1</v>
      </c>
      <c r="D82" s="160">
        <v>0</v>
      </c>
      <c r="E82" s="160">
        <f t="shared" si="7"/>
        <v>1</v>
      </c>
    </row>
    <row r="83" spans="1:5" ht="18" x14ac:dyDescent="0.25">
      <c r="A83" s="159" t="s">
        <v>23</v>
      </c>
      <c r="B83" s="159" t="s">
        <v>23</v>
      </c>
      <c r="C83" s="160">
        <v>2</v>
      </c>
      <c r="D83" s="160">
        <v>0</v>
      </c>
      <c r="E83" s="160">
        <f t="shared" si="7"/>
        <v>2</v>
      </c>
    </row>
    <row r="84" spans="1:5" ht="18" x14ac:dyDescent="0.25">
      <c r="A84" s="159" t="s">
        <v>112</v>
      </c>
      <c r="B84" s="159" t="s">
        <v>112</v>
      </c>
      <c r="C84" s="160">
        <v>21</v>
      </c>
      <c r="D84" s="160">
        <v>3</v>
      </c>
      <c r="E84" s="160">
        <f t="shared" si="7"/>
        <v>24</v>
      </c>
    </row>
    <row r="85" spans="1:5" ht="18" x14ac:dyDescent="0.25">
      <c r="A85" s="159" t="s">
        <v>16</v>
      </c>
      <c r="B85" s="159" t="s">
        <v>16</v>
      </c>
      <c r="C85" s="160">
        <v>5</v>
      </c>
      <c r="D85" s="160">
        <v>0</v>
      </c>
      <c r="E85" s="160">
        <f t="shared" si="7"/>
        <v>5</v>
      </c>
    </row>
    <row r="86" spans="1:5" ht="18" x14ac:dyDescent="0.25">
      <c r="A86" s="161" t="s">
        <v>160</v>
      </c>
      <c r="B86" s="161"/>
      <c r="C86" s="158">
        <f>SUM(C78:C85)</f>
        <v>98</v>
      </c>
      <c r="D86" s="158">
        <f>SUM(D78:D85)</f>
        <v>13</v>
      </c>
      <c r="E86" s="158">
        <f>SUM(E78:E85)</f>
        <v>111</v>
      </c>
    </row>
    <row r="87" spans="1:5" ht="18" x14ac:dyDescent="0.25">
      <c r="A87" s="161"/>
      <c r="B87" s="161"/>
      <c r="C87" s="158"/>
      <c r="D87" s="158"/>
      <c r="E87" s="158"/>
    </row>
    <row r="88" spans="1:5" ht="54" x14ac:dyDescent="0.25">
      <c r="A88" s="157" t="s">
        <v>108</v>
      </c>
      <c r="B88" s="158" t="s">
        <v>105</v>
      </c>
      <c r="C88" s="146" t="s">
        <v>145</v>
      </c>
      <c r="D88" s="146" t="s">
        <v>146</v>
      </c>
      <c r="E88" s="146" t="s">
        <v>3</v>
      </c>
    </row>
    <row r="89" spans="1:5" ht="18" x14ac:dyDescent="0.25">
      <c r="A89" s="159" t="s">
        <v>106</v>
      </c>
      <c r="B89" s="159" t="s">
        <v>106</v>
      </c>
      <c r="C89" s="160">
        <v>9</v>
      </c>
      <c r="D89" s="160">
        <v>3</v>
      </c>
      <c r="E89" s="160">
        <f>SUM(C89:D89)</f>
        <v>12</v>
      </c>
    </row>
    <row r="90" spans="1:5" ht="18" x14ac:dyDescent="0.25">
      <c r="A90" s="159" t="s">
        <v>21</v>
      </c>
      <c r="B90" s="159" t="s">
        <v>21</v>
      </c>
      <c r="C90" s="160">
        <v>4</v>
      </c>
      <c r="D90" s="160">
        <v>1</v>
      </c>
      <c r="E90" s="160">
        <f t="shared" ref="E90:E94" si="8">SUM(C90:D90)</f>
        <v>5</v>
      </c>
    </row>
    <row r="91" spans="1:5" ht="18" x14ac:dyDescent="0.25">
      <c r="A91" s="159" t="s">
        <v>111</v>
      </c>
      <c r="B91" s="159" t="s">
        <v>111</v>
      </c>
      <c r="C91" s="160">
        <v>8</v>
      </c>
      <c r="D91" s="160">
        <v>0</v>
      </c>
      <c r="E91" s="160">
        <f t="shared" si="8"/>
        <v>8</v>
      </c>
    </row>
    <row r="92" spans="1:5" ht="18" x14ac:dyDescent="0.25">
      <c r="A92" s="159" t="s">
        <v>112</v>
      </c>
      <c r="B92" s="159" t="s">
        <v>112</v>
      </c>
      <c r="C92" s="160">
        <v>22</v>
      </c>
      <c r="D92" s="160">
        <v>1</v>
      </c>
      <c r="E92" s="160">
        <f t="shared" si="8"/>
        <v>23</v>
      </c>
    </row>
    <row r="93" spans="1:5" ht="18" x14ac:dyDescent="0.25">
      <c r="A93" s="159" t="s">
        <v>107</v>
      </c>
      <c r="B93" s="159" t="s">
        <v>107</v>
      </c>
      <c r="C93" s="160">
        <v>31</v>
      </c>
      <c r="D93" s="160">
        <v>27</v>
      </c>
      <c r="E93" s="160">
        <f t="shared" si="8"/>
        <v>58</v>
      </c>
    </row>
    <row r="94" spans="1:5" ht="18" x14ac:dyDescent="0.25">
      <c r="A94" s="159" t="s">
        <v>16</v>
      </c>
      <c r="B94" s="159" t="s">
        <v>16</v>
      </c>
      <c r="C94" s="160">
        <v>6</v>
      </c>
      <c r="D94" s="160">
        <v>0</v>
      </c>
      <c r="E94" s="160">
        <f t="shared" si="8"/>
        <v>6</v>
      </c>
    </row>
    <row r="95" spans="1:5" ht="18" x14ac:dyDescent="0.25">
      <c r="A95" s="161" t="s">
        <v>159</v>
      </c>
      <c r="B95" s="161"/>
      <c r="C95" s="158">
        <f>SUM(C89:C94)</f>
        <v>80</v>
      </c>
      <c r="D95" s="158">
        <f>SUM(D89:D94)</f>
        <v>32</v>
      </c>
      <c r="E95" s="158">
        <f>SUM(E89:E94)</f>
        <v>112</v>
      </c>
    </row>
    <row r="96" spans="1:5" ht="18" x14ac:dyDescent="0.25">
      <c r="A96" s="161"/>
      <c r="B96" s="161"/>
      <c r="C96" s="158"/>
      <c r="D96" s="158"/>
      <c r="E96" s="158"/>
    </row>
    <row r="97" spans="1:5" ht="54" x14ac:dyDescent="0.25">
      <c r="A97" s="157" t="s">
        <v>108</v>
      </c>
      <c r="B97" s="158" t="s">
        <v>105</v>
      </c>
      <c r="C97" s="146" t="s">
        <v>145</v>
      </c>
      <c r="D97" s="146" t="s">
        <v>146</v>
      </c>
      <c r="E97" s="146" t="s">
        <v>3</v>
      </c>
    </row>
    <row r="98" spans="1:5" ht="18" x14ac:dyDescent="0.25">
      <c r="A98" s="159" t="s">
        <v>106</v>
      </c>
      <c r="B98" s="159" t="s">
        <v>106</v>
      </c>
      <c r="C98" s="160">
        <v>64</v>
      </c>
      <c r="D98" s="160">
        <v>21</v>
      </c>
      <c r="E98" s="160">
        <f>SUM(C98:D98)</f>
        <v>85</v>
      </c>
    </row>
    <row r="99" spans="1:5" ht="18" x14ac:dyDescent="0.25">
      <c r="A99" s="159" t="s">
        <v>21</v>
      </c>
      <c r="B99" s="159" t="s">
        <v>21</v>
      </c>
      <c r="C99" s="160">
        <v>26</v>
      </c>
      <c r="D99" s="160">
        <v>8</v>
      </c>
      <c r="E99" s="160">
        <f t="shared" ref="E99:E104" si="9">SUM(C99:D99)</f>
        <v>34</v>
      </c>
    </row>
    <row r="100" spans="1:5" ht="18" x14ac:dyDescent="0.25">
      <c r="A100" s="159" t="s">
        <v>111</v>
      </c>
      <c r="B100" s="159" t="s">
        <v>111</v>
      </c>
      <c r="C100" s="160">
        <v>12</v>
      </c>
      <c r="D100" s="160">
        <v>0</v>
      </c>
      <c r="E100" s="160">
        <f t="shared" si="9"/>
        <v>12</v>
      </c>
    </row>
    <row r="101" spans="1:5" ht="18" x14ac:dyDescent="0.25">
      <c r="A101" s="159" t="s">
        <v>23</v>
      </c>
      <c r="B101" s="159" t="s">
        <v>23</v>
      </c>
      <c r="C101" s="160">
        <v>10</v>
      </c>
      <c r="D101" s="160">
        <v>2</v>
      </c>
      <c r="E101" s="160">
        <f t="shared" si="9"/>
        <v>12</v>
      </c>
    </row>
    <row r="102" spans="1:5" ht="18" x14ac:dyDescent="0.25">
      <c r="A102" s="159" t="s">
        <v>112</v>
      </c>
      <c r="B102" s="159" t="s">
        <v>112</v>
      </c>
      <c r="C102" s="160">
        <v>7</v>
      </c>
      <c r="D102" s="160">
        <v>1</v>
      </c>
      <c r="E102" s="160">
        <f t="shared" si="9"/>
        <v>8</v>
      </c>
    </row>
    <row r="103" spans="1:5" ht="18" x14ac:dyDescent="0.25">
      <c r="A103" s="159" t="s">
        <v>107</v>
      </c>
      <c r="B103" s="159" t="s">
        <v>107</v>
      </c>
      <c r="C103" s="160">
        <v>0</v>
      </c>
      <c r="D103" s="160">
        <v>1</v>
      </c>
      <c r="E103" s="160">
        <f t="shared" si="9"/>
        <v>1</v>
      </c>
    </row>
    <row r="104" spans="1:5" ht="18" x14ac:dyDescent="0.25">
      <c r="A104" s="159" t="s">
        <v>16</v>
      </c>
      <c r="B104" s="159" t="s">
        <v>16</v>
      </c>
      <c r="C104" s="160">
        <v>3</v>
      </c>
      <c r="D104" s="160">
        <v>0</v>
      </c>
      <c r="E104" s="160">
        <f t="shared" si="9"/>
        <v>3</v>
      </c>
    </row>
    <row r="105" spans="1:5" ht="18" x14ac:dyDescent="0.25">
      <c r="A105" s="161" t="s">
        <v>158</v>
      </c>
      <c r="B105" s="161"/>
      <c r="C105" s="158">
        <f>SUM(C98:C104)</f>
        <v>122</v>
      </c>
      <c r="D105" s="158">
        <f>SUM(D98:D104)</f>
        <v>33</v>
      </c>
      <c r="E105" s="158">
        <f>SUM(E98:E104)</f>
        <v>155</v>
      </c>
    </row>
    <row r="106" spans="1:5" ht="18" x14ac:dyDescent="0.25">
      <c r="A106" s="161"/>
      <c r="B106" s="161"/>
      <c r="C106" s="158"/>
      <c r="D106" s="158"/>
      <c r="E106" s="158"/>
    </row>
    <row r="107" spans="1:5" ht="54" x14ac:dyDescent="0.25">
      <c r="A107" s="157" t="s">
        <v>108</v>
      </c>
      <c r="B107" s="158" t="s">
        <v>105</v>
      </c>
      <c r="C107" s="146" t="s">
        <v>145</v>
      </c>
      <c r="D107" s="146" t="s">
        <v>146</v>
      </c>
      <c r="E107" s="146" t="s">
        <v>3</v>
      </c>
    </row>
    <row r="108" spans="1:5" ht="18" x14ac:dyDescent="0.25">
      <c r="A108" s="159" t="s">
        <v>106</v>
      </c>
      <c r="B108" s="159" t="s">
        <v>106</v>
      </c>
      <c r="C108" s="160">
        <v>7</v>
      </c>
      <c r="D108" s="160">
        <v>2</v>
      </c>
      <c r="E108" s="160">
        <f>SUM(C108:D108)</f>
        <v>9</v>
      </c>
    </row>
    <row r="109" spans="1:5" ht="18" x14ac:dyDescent="0.25">
      <c r="A109" s="159" t="s">
        <v>21</v>
      </c>
      <c r="B109" s="159" t="s">
        <v>21</v>
      </c>
      <c r="C109" s="160">
        <v>24</v>
      </c>
      <c r="D109" s="160">
        <v>4</v>
      </c>
      <c r="E109" s="160">
        <f t="shared" ref="E109:E113" si="10">SUM(C109:D109)</f>
        <v>28</v>
      </c>
    </row>
    <row r="110" spans="1:5" ht="18" x14ac:dyDescent="0.25">
      <c r="A110" s="159" t="s">
        <v>111</v>
      </c>
      <c r="B110" s="159" t="s">
        <v>111</v>
      </c>
      <c r="C110" s="160">
        <v>2</v>
      </c>
      <c r="D110" s="160">
        <v>1</v>
      </c>
      <c r="E110" s="160">
        <f t="shared" si="10"/>
        <v>3</v>
      </c>
    </row>
    <row r="111" spans="1:5" ht="18" x14ac:dyDescent="0.25">
      <c r="A111" s="159" t="s">
        <v>112</v>
      </c>
      <c r="B111" s="159" t="s">
        <v>112</v>
      </c>
      <c r="C111" s="160">
        <v>12</v>
      </c>
      <c r="D111" s="160">
        <v>5</v>
      </c>
      <c r="E111" s="160">
        <f t="shared" si="10"/>
        <v>17</v>
      </c>
    </row>
    <row r="112" spans="1:5" ht="18" x14ac:dyDescent="0.25">
      <c r="A112" s="159" t="s">
        <v>107</v>
      </c>
      <c r="B112" s="159" t="s">
        <v>107</v>
      </c>
      <c r="C112" s="160">
        <v>0</v>
      </c>
      <c r="D112" s="160">
        <v>25</v>
      </c>
      <c r="E112" s="160">
        <f t="shared" si="10"/>
        <v>25</v>
      </c>
    </row>
    <row r="113" spans="1:5" ht="18" x14ac:dyDescent="0.25">
      <c r="A113" s="159" t="s">
        <v>16</v>
      </c>
      <c r="B113" s="159" t="s">
        <v>16</v>
      </c>
      <c r="C113" s="160">
        <v>3</v>
      </c>
      <c r="D113" s="160">
        <v>0</v>
      </c>
      <c r="E113" s="160">
        <f t="shared" si="10"/>
        <v>3</v>
      </c>
    </row>
    <row r="114" spans="1:5" ht="18" x14ac:dyDescent="0.25">
      <c r="A114" s="161" t="s">
        <v>157</v>
      </c>
      <c r="B114" s="161"/>
      <c r="C114" s="158">
        <f>SUM(C108:C113)</f>
        <v>48</v>
      </c>
      <c r="D114" s="158">
        <f>SUM(D108:D113)</f>
        <v>37</v>
      </c>
      <c r="E114" s="158">
        <f>SUM(E108:E113)</f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8"/>
  <sheetViews>
    <sheetView topLeftCell="A40" workbookViewId="0">
      <selection activeCell="G22" sqref="G22"/>
    </sheetView>
  </sheetViews>
  <sheetFormatPr defaultColWidth="10.77734375" defaultRowHeight="15.6" x14ac:dyDescent="0.3"/>
  <cols>
    <col min="1" max="1" width="21.6640625" style="133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5" ht="28.8" x14ac:dyDescent="0.3">
      <c r="A1" s="149" t="s">
        <v>108</v>
      </c>
      <c r="B1" s="150" t="s">
        <v>105</v>
      </c>
      <c r="C1" s="151" t="s">
        <v>145</v>
      </c>
      <c r="D1" s="151" t="s">
        <v>146</v>
      </c>
      <c r="E1" s="151" t="s">
        <v>3</v>
      </c>
    </row>
    <row r="2" spans="1:5" x14ac:dyDescent="0.3">
      <c r="A2" s="152" t="s">
        <v>106</v>
      </c>
      <c r="B2" s="152" t="s">
        <v>106</v>
      </c>
      <c r="C2" s="153">
        <v>6</v>
      </c>
      <c r="D2" s="153">
        <v>0</v>
      </c>
      <c r="E2" s="153">
        <f>SUM(C2:D2)</f>
        <v>6</v>
      </c>
    </row>
    <row r="3" spans="1:5" x14ac:dyDescent="0.3">
      <c r="A3" s="152" t="s">
        <v>21</v>
      </c>
      <c r="B3" s="152" t="s">
        <v>21</v>
      </c>
      <c r="C3" s="153">
        <v>31</v>
      </c>
      <c r="D3" s="153">
        <v>3</v>
      </c>
      <c r="E3" s="153">
        <f t="shared" ref="E3:E8" si="0">SUM(C3:D3)</f>
        <v>34</v>
      </c>
    </row>
    <row r="4" spans="1:5" x14ac:dyDescent="0.3">
      <c r="A4" s="152" t="s">
        <v>111</v>
      </c>
      <c r="B4" s="152" t="s">
        <v>111</v>
      </c>
      <c r="C4" s="153">
        <v>4</v>
      </c>
      <c r="D4" s="153">
        <v>0</v>
      </c>
      <c r="E4" s="153">
        <f t="shared" si="0"/>
        <v>4</v>
      </c>
    </row>
    <row r="5" spans="1:5" x14ac:dyDescent="0.3">
      <c r="A5" s="152" t="s">
        <v>102</v>
      </c>
      <c r="B5" s="152" t="s">
        <v>102</v>
      </c>
      <c r="C5" s="153">
        <v>2</v>
      </c>
      <c r="D5" s="153">
        <v>0</v>
      </c>
      <c r="E5" s="153">
        <f t="shared" si="0"/>
        <v>2</v>
      </c>
    </row>
    <row r="6" spans="1:5" x14ac:dyDescent="0.3">
      <c r="A6" s="152" t="s">
        <v>112</v>
      </c>
      <c r="B6" s="152" t="s">
        <v>112</v>
      </c>
      <c r="C6" s="153">
        <v>1</v>
      </c>
      <c r="D6" s="153">
        <v>0</v>
      </c>
      <c r="E6" s="153">
        <f t="shared" si="0"/>
        <v>1</v>
      </c>
    </row>
    <row r="7" spans="1:5" x14ac:dyDescent="0.3">
      <c r="A7" s="152" t="s">
        <v>107</v>
      </c>
      <c r="B7" s="152" t="s">
        <v>107</v>
      </c>
      <c r="C7" s="153">
        <v>56</v>
      </c>
      <c r="D7" s="153">
        <v>0</v>
      </c>
      <c r="E7" s="153">
        <f t="shared" si="0"/>
        <v>56</v>
      </c>
    </row>
    <row r="8" spans="1:5" x14ac:dyDescent="0.3">
      <c r="A8" s="152" t="s">
        <v>16</v>
      </c>
      <c r="B8" s="152" t="s">
        <v>16</v>
      </c>
      <c r="C8" s="153">
        <v>189</v>
      </c>
      <c r="D8" s="153">
        <v>0</v>
      </c>
      <c r="E8" s="153">
        <f t="shared" si="0"/>
        <v>189</v>
      </c>
    </row>
    <row r="9" spans="1:5" x14ac:dyDescent="0.3">
      <c r="A9" s="154" t="s">
        <v>156</v>
      </c>
      <c r="B9" s="154"/>
      <c r="C9" s="155">
        <f>SUM(C2:C8)</f>
        <v>289</v>
      </c>
      <c r="D9" s="155">
        <f>SUM(D2:D8)</f>
        <v>3</v>
      </c>
      <c r="E9" s="155">
        <f>SUM(E2:E8)</f>
        <v>292</v>
      </c>
    </row>
    <row r="10" spans="1:5" ht="18" x14ac:dyDescent="0.35">
      <c r="A10" s="97"/>
      <c r="B10" s="97"/>
      <c r="C10" s="99"/>
      <c r="D10" s="99"/>
      <c r="E10" s="99"/>
    </row>
    <row r="11" spans="1:5" s="26" customFormat="1" ht="46.8" x14ac:dyDescent="0.3">
      <c r="A11" s="118" t="s">
        <v>108</v>
      </c>
      <c r="B11" s="119" t="s">
        <v>105</v>
      </c>
      <c r="C11" s="55" t="s">
        <v>145</v>
      </c>
      <c r="D11" s="55" t="s">
        <v>146</v>
      </c>
      <c r="E11" s="55" t="s">
        <v>3</v>
      </c>
    </row>
    <row r="12" spans="1:5" x14ac:dyDescent="0.3">
      <c r="A12" s="14" t="s">
        <v>106</v>
      </c>
      <c r="B12" s="14" t="s">
        <v>106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59</v>
      </c>
      <c r="B13" s="14" t="s">
        <v>59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111</v>
      </c>
      <c r="B15" s="14" t="s">
        <v>111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102</v>
      </c>
      <c r="B17" s="14" t="s">
        <v>102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113</v>
      </c>
      <c r="B19" s="14" t="s">
        <v>113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112</v>
      </c>
      <c r="B20" s="14" t="s">
        <v>112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107</v>
      </c>
      <c r="B21" s="14" t="s">
        <v>107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155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5"/>
      <c r="B23" s="123"/>
      <c r="C23" s="124"/>
      <c r="D23" s="124"/>
      <c r="E23" s="124"/>
    </row>
    <row r="24" spans="1:7" s="26" customFormat="1" ht="46.8" x14ac:dyDescent="0.3">
      <c r="A24" s="118" t="s">
        <v>108</v>
      </c>
      <c r="B24" s="119" t="s">
        <v>105</v>
      </c>
      <c r="C24" s="55" t="s">
        <v>145</v>
      </c>
      <c r="D24" s="55" t="s">
        <v>146</v>
      </c>
      <c r="E24" s="55" t="s">
        <v>3</v>
      </c>
    </row>
    <row r="25" spans="1:7" x14ac:dyDescent="0.3">
      <c r="A25" s="16" t="s">
        <v>106</v>
      </c>
      <c r="B25" s="16" t="s">
        <v>106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5"/>
      <c r="G26" s="65"/>
    </row>
    <row r="27" spans="1:7" x14ac:dyDescent="0.3">
      <c r="A27" s="16" t="s">
        <v>111</v>
      </c>
      <c r="B27" s="16" t="s">
        <v>111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102</v>
      </c>
      <c r="B28" s="16" t="s">
        <v>102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112</v>
      </c>
      <c r="B30" s="16" t="s">
        <v>112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154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5"/>
      <c r="B32" s="123"/>
      <c r="C32" s="124"/>
      <c r="D32" s="124"/>
      <c r="E32" s="124"/>
    </row>
    <row r="33" spans="1:7" ht="46.8" x14ac:dyDescent="0.3">
      <c r="A33" s="118" t="s">
        <v>108</v>
      </c>
      <c r="B33" s="119" t="s">
        <v>105</v>
      </c>
      <c r="C33" s="55" t="s">
        <v>145</v>
      </c>
      <c r="D33" s="55" t="s">
        <v>146</v>
      </c>
      <c r="E33" s="55" t="s">
        <v>3</v>
      </c>
    </row>
    <row r="34" spans="1:7" x14ac:dyDescent="0.3">
      <c r="A34" s="16" t="s">
        <v>106</v>
      </c>
      <c r="B34" s="16" t="s">
        <v>106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7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5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112</v>
      </c>
      <c r="B38" s="16" t="s">
        <v>112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107</v>
      </c>
      <c r="B39" s="16" t="s">
        <v>107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153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5"/>
      <c r="B42" s="123"/>
      <c r="C42" s="124"/>
      <c r="D42" s="124"/>
      <c r="E42" s="124"/>
      <c r="F42" s="52">
        <f t="shared" si="4"/>
        <v>4</v>
      </c>
    </row>
    <row r="43" spans="1:7" ht="46.8" x14ac:dyDescent="0.3">
      <c r="A43" s="118" t="s">
        <v>108</v>
      </c>
      <c r="B43" s="119" t="s">
        <v>105</v>
      </c>
      <c r="C43" s="55" t="s">
        <v>145</v>
      </c>
      <c r="D43" s="55" t="s">
        <v>146</v>
      </c>
      <c r="E43" s="55" t="s">
        <v>3</v>
      </c>
      <c r="F43" s="52">
        <f t="shared" si="4"/>
        <v>3</v>
      </c>
    </row>
    <row r="44" spans="1:7" x14ac:dyDescent="0.3">
      <c r="A44" s="16" t="s">
        <v>106</v>
      </c>
      <c r="B44" s="16" t="s">
        <v>106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111</v>
      </c>
      <c r="B46" s="16" t="s">
        <v>111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4"/>
      <c r="G47" s="65"/>
    </row>
    <row r="48" spans="1:7" ht="31.2" x14ac:dyDescent="0.3">
      <c r="A48" s="16" t="s">
        <v>112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152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5"/>
      <c r="B51" s="123"/>
      <c r="C51" s="124"/>
      <c r="D51" s="124"/>
      <c r="E51" s="124"/>
      <c r="F51" s="52">
        <f t="shared" si="6"/>
        <v>4</v>
      </c>
    </row>
    <row r="52" spans="1:7" ht="46.8" x14ac:dyDescent="0.3">
      <c r="A52" s="118" t="s">
        <v>108</v>
      </c>
      <c r="B52" s="119" t="s">
        <v>105</v>
      </c>
      <c r="C52" s="55" t="s">
        <v>145</v>
      </c>
      <c r="D52" s="55" t="s">
        <v>146</v>
      </c>
      <c r="E52" s="55" t="s">
        <v>3</v>
      </c>
      <c r="F52" s="52">
        <f t="shared" si="6"/>
        <v>4</v>
      </c>
    </row>
    <row r="53" spans="1:7" x14ac:dyDescent="0.3">
      <c r="A53" s="16" t="s">
        <v>106</v>
      </c>
      <c r="B53" s="16" t="s">
        <v>106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111</v>
      </c>
      <c r="B55" s="16" t="s">
        <v>111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114</v>
      </c>
      <c r="B56" s="16" t="s">
        <v>114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102</v>
      </c>
      <c r="B57" s="16" t="s">
        <v>102</v>
      </c>
      <c r="C57" s="52">
        <v>9</v>
      </c>
      <c r="D57" s="52">
        <v>0</v>
      </c>
      <c r="E57" s="52">
        <f t="shared" si="7"/>
        <v>9</v>
      </c>
      <c r="F57" s="124"/>
      <c r="G57" s="65"/>
    </row>
    <row r="58" spans="1:7" ht="31.2" x14ac:dyDescent="0.3">
      <c r="A58" s="16" t="s">
        <v>150</v>
      </c>
      <c r="B58" s="16" t="s">
        <v>150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151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5"/>
      <c r="B62" s="123"/>
      <c r="C62" s="124"/>
      <c r="D62" s="124"/>
      <c r="E62" s="124"/>
      <c r="F62" s="52">
        <f t="shared" si="8"/>
        <v>3</v>
      </c>
    </row>
    <row r="63" spans="1:7" ht="46.8" x14ac:dyDescent="0.3">
      <c r="A63" s="118" t="s">
        <v>108</v>
      </c>
      <c r="B63" s="119" t="s">
        <v>105</v>
      </c>
      <c r="C63" s="55" t="s">
        <v>145</v>
      </c>
      <c r="D63" s="55" t="s">
        <v>146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106</v>
      </c>
      <c r="B64" s="16" t="s">
        <v>106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3"/>
    </row>
    <row r="66" spans="1:6" x14ac:dyDescent="0.3">
      <c r="A66" s="16" t="s">
        <v>111</v>
      </c>
      <c r="B66" s="16" t="s">
        <v>111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119</v>
      </c>
      <c r="B67" s="16" t="s">
        <v>107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125</v>
      </c>
      <c r="B69" s="16" t="s">
        <v>125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148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5"/>
      <c r="B71" s="123"/>
      <c r="C71" s="124"/>
      <c r="D71" s="124"/>
      <c r="E71" s="124"/>
    </row>
    <row r="72" spans="1:6" ht="46.8" x14ac:dyDescent="0.3">
      <c r="A72" s="118" t="s">
        <v>108</v>
      </c>
      <c r="B72" s="119" t="s">
        <v>105</v>
      </c>
      <c r="C72" s="55" t="s">
        <v>145</v>
      </c>
      <c r="D72" s="55" t="s">
        <v>146</v>
      </c>
      <c r="E72" s="55" t="s">
        <v>3</v>
      </c>
    </row>
    <row r="73" spans="1:6" x14ac:dyDescent="0.3">
      <c r="A73" s="16" t="s">
        <v>106</v>
      </c>
      <c r="B73" s="16" t="s">
        <v>106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111</v>
      </c>
      <c r="B75" s="16" t="s">
        <v>111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125</v>
      </c>
      <c r="B76" s="16" t="s">
        <v>125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107</v>
      </c>
      <c r="B77" s="16" t="s">
        <v>107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147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5"/>
      <c r="B80" s="123"/>
      <c r="C80" s="124"/>
      <c r="D80" s="124"/>
      <c r="E80" s="124"/>
    </row>
    <row r="81" spans="1:5" ht="46.8" x14ac:dyDescent="0.3">
      <c r="A81" s="118" t="s">
        <v>108</v>
      </c>
      <c r="B81" s="119" t="s">
        <v>105</v>
      </c>
      <c r="C81" s="61" t="s">
        <v>145</v>
      </c>
      <c r="D81" s="61" t="s">
        <v>146</v>
      </c>
      <c r="E81" s="61" t="s">
        <v>3</v>
      </c>
    </row>
    <row r="82" spans="1:5" x14ac:dyDescent="0.3">
      <c r="A82" s="16" t="s">
        <v>106</v>
      </c>
      <c r="B82" s="16" t="s">
        <v>106</v>
      </c>
      <c r="C82" s="130">
        <v>1</v>
      </c>
      <c r="D82" s="130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0">
        <v>2</v>
      </c>
      <c r="D83" s="130">
        <v>120</v>
      </c>
      <c r="E83" s="52">
        <f>SUM(C83:D83)</f>
        <v>122</v>
      </c>
    </row>
    <row r="84" spans="1:5" x14ac:dyDescent="0.3">
      <c r="A84" s="16" t="s">
        <v>111</v>
      </c>
      <c r="B84" s="16" t="s">
        <v>111</v>
      </c>
      <c r="C84" s="130">
        <v>1</v>
      </c>
      <c r="D84" s="130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0">
        <v>14</v>
      </c>
      <c r="D85" s="130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0">
        <v>4</v>
      </c>
      <c r="D86" s="130">
        <v>0</v>
      </c>
      <c r="E86" s="52">
        <f>SUM(C86:D86)</f>
        <v>4</v>
      </c>
    </row>
    <row r="87" spans="1:5" x14ac:dyDescent="0.3">
      <c r="A87" s="16" t="s">
        <v>125</v>
      </c>
      <c r="B87" s="16" t="s">
        <v>125</v>
      </c>
      <c r="C87" s="130">
        <v>3</v>
      </c>
      <c r="D87" s="130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0">
        <v>7</v>
      </c>
      <c r="D88" s="130">
        <v>0</v>
      </c>
      <c r="E88" s="52">
        <f t="shared" si="11"/>
        <v>7</v>
      </c>
    </row>
    <row r="89" spans="1:5" x14ac:dyDescent="0.3">
      <c r="A89" s="53" t="s">
        <v>149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5"/>
      <c r="B90" s="123"/>
      <c r="C90" s="124"/>
      <c r="D90" s="124"/>
      <c r="E90" s="124"/>
    </row>
    <row r="91" spans="1:5" ht="46.8" x14ac:dyDescent="0.3">
      <c r="A91" s="118" t="s">
        <v>108</v>
      </c>
      <c r="B91" s="119" t="s">
        <v>105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106</v>
      </c>
      <c r="B92" s="16" t="s">
        <v>106</v>
      </c>
      <c r="C92" s="130">
        <v>0</v>
      </c>
      <c r="D92" s="130">
        <v>3</v>
      </c>
      <c r="E92" s="130">
        <v>0</v>
      </c>
    </row>
    <row r="93" spans="1:5" x14ac:dyDescent="0.3">
      <c r="A93" s="16" t="s">
        <v>21</v>
      </c>
      <c r="B93" s="16" t="s">
        <v>21</v>
      </c>
      <c r="C93" s="130">
        <f>1+8</f>
        <v>9</v>
      </c>
      <c r="D93" s="130">
        <v>0</v>
      </c>
      <c r="E93" s="130">
        <f>3+7</f>
        <v>10</v>
      </c>
    </row>
    <row r="94" spans="1:5" x14ac:dyDescent="0.3">
      <c r="A94" s="16" t="s">
        <v>111</v>
      </c>
      <c r="B94" s="16" t="s">
        <v>111</v>
      </c>
      <c r="C94" s="130">
        <v>0</v>
      </c>
      <c r="D94" s="130">
        <v>0</v>
      </c>
      <c r="E94" s="130">
        <f>1+1</f>
        <v>2</v>
      </c>
    </row>
    <row r="95" spans="1:5" x14ac:dyDescent="0.3">
      <c r="A95" s="16" t="s">
        <v>24</v>
      </c>
      <c r="B95" s="16" t="s">
        <v>24</v>
      </c>
      <c r="C95" s="130">
        <v>10</v>
      </c>
      <c r="D95" s="130">
        <v>0</v>
      </c>
      <c r="E95" s="130">
        <v>0</v>
      </c>
    </row>
    <row r="96" spans="1:5" x14ac:dyDescent="0.3">
      <c r="A96" s="16" t="s">
        <v>23</v>
      </c>
      <c r="B96" s="16" t="s">
        <v>23</v>
      </c>
      <c r="C96" s="130">
        <v>0</v>
      </c>
      <c r="D96" s="130">
        <v>4</v>
      </c>
      <c r="E96" s="130">
        <v>0</v>
      </c>
    </row>
    <row r="97" spans="1:5" x14ac:dyDescent="0.3">
      <c r="A97" s="16" t="s">
        <v>125</v>
      </c>
      <c r="B97" s="16" t="s">
        <v>125</v>
      </c>
      <c r="C97" s="130">
        <f>1+1</f>
        <v>2</v>
      </c>
      <c r="D97" s="130">
        <v>0</v>
      </c>
      <c r="E97" s="130">
        <v>1</v>
      </c>
    </row>
    <row r="98" spans="1:5" x14ac:dyDescent="0.3">
      <c r="A98" s="16" t="s">
        <v>107</v>
      </c>
      <c r="B98" s="16" t="s">
        <v>107</v>
      </c>
      <c r="C98" s="130">
        <v>8</v>
      </c>
      <c r="D98" s="130">
        <v>0</v>
      </c>
      <c r="E98" s="130">
        <v>0</v>
      </c>
    </row>
    <row r="99" spans="1:5" x14ac:dyDescent="0.3">
      <c r="A99" s="16" t="s">
        <v>16</v>
      </c>
      <c r="B99" s="16" t="s">
        <v>16</v>
      </c>
      <c r="C99" s="130">
        <f>3+3</f>
        <v>6</v>
      </c>
      <c r="D99" s="130">
        <v>3</v>
      </c>
      <c r="E99" s="130">
        <v>0</v>
      </c>
    </row>
    <row r="100" spans="1:5" x14ac:dyDescent="0.3">
      <c r="A100" s="53" t="s">
        <v>144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5"/>
      <c r="B101" s="123"/>
      <c r="C101" s="124"/>
      <c r="D101" s="124"/>
      <c r="E101" s="124"/>
    </row>
    <row r="102" spans="1:5" ht="46.8" x14ac:dyDescent="0.3">
      <c r="A102" s="118" t="s">
        <v>108</v>
      </c>
      <c r="B102" s="119" t="s">
        <v>105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4" t="s">
        <v>106</v>
      </c>
      <c r="B103" s="16" t="s">
        <v>106</v>
      </c>
      <c r="C103" s="130">
        <v>6</v>
      </c>
      <c r="D103" s="130">
        <v>4</v>
      </c>
      <c r="E103" s="130">
        <v>3</v>
      </c>
    </row>
    <row r="104" spans="1:5" x14ac:dyDescent="0.3">
      <c r="A104" s="16" t="s">
        <v>21</v>
      </c>
      <c r="B104" s="16" t="s">
        <v>21</v>
      </c>
      <c r="C104" s="130">
        <v>0</v>
      </c>
      <c r="D104" s="130">
        <f>1+1</f>
        <v>2</v>
      </c>
      <c r="E104" s="130">
        <v>0</v>
      </c>
    </row>
    <row r="105" spans="1:5" x14ac:dyDescent="0.3">
      <c r="A105" s="16" t="s">
        <v>111</v>
      </c>
      <c r="B105" s="16" t="s">
        <v>111</v>
      </c>
      <c r="C105" s="130">
        <v>4</v>
      </c>
      <c r="D105" s="130">
        <v>0</v>
      </c>
      <c r="E105" s="130">
        <v>0</v>
      </c>
    </row>
    <row r="106" spans="1:5" ht="31.2" x14ac:dyDescent="0.3">
      <c r="A106" s="16" t="s">
        <v>102</v>
      </c>
      <c r="B106" s="16" t="s">
        <v>102</v>
      </c>
      <c r="C106" s="130">
        <v>4</v>
      </c>
      <c r="D106" s="130">
        <v>0</v>
      </c>
      <c r="E106" s="130">
        <v>0</v>
      </c>
    </row>
    <row r="107" spans="1:5" x14ac:dyDescent="0.3">
      <c r="A107" s="16" t="s">
        <v>23</v>
      </c>
      <c r="B107" s="16" t="s">
        <v>23</v>
      </c>
      <c r="C107" s="130">
        <v>0</v>
      </c>
      <c r="D107" s="130">
        <v>3</v>
      </c>
      <c r="E107" s="130">
        <v>0</v>
      </c>
    </row>
    <row r="108" spans="1:5" x14ac:dyDescent="0.3">
      <c r="A108" s="16" t="s">
        <v>112</v>
      </c>
      <c r="B108" s="16" t="s">
        <v>112</v>
      </c>
      <c r="C108" s="130">
        <v>2</v>
      </c>
      <c r="D108" s="130">
        <f>1+1</f>
        <v>2</v>
      </c>
      <c r="E108" s="130">
        <v>4</v>
      </c>
    </row>
    <row r="109" spans="1:5" x14ac:dyDescent="0.3">
      <c r="A109" s="16" t="s">
        <v>16</v>
      </c>
      <c r="B109" s="16" t="s">
        <v>16</v>
      </c>
      <c r="C109" s="130">
        <v>3</v>
      </c>
      <c r="D109" s="130">
        <v>0</v>
      </c>
      <c r="E109" s="130">
        <v>3</v>
      </c>
    </row>
    <row r="110" spans="1:5" x14ac:dyDescent="0.3">
      <c r="A110" s="53" t="s">
        <v>143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5"/>
      <c r="B111" s="123"/>
      <c r="C111" s="124"/>
      <c r="D111" s="124"/>
      <c r="E111" s="124"/>
    </row>
    <row r="112" spans="1:5" ht="46.8" x14ac:dyDescent="0.3">
      <c r="A112" s="118" t="s">
        <v>108</v>
      </c>
      <c r="B112" s="119" t="s">
        <v>105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106</v>
      </c>
      <c r="B113" s="16" t="s">
        <v>106</v>
      </c>
      <c r="C113" s="130">
        <v>7</v>
      </c>
      <c r="D113" s="130">
        <v>1</v>
      </c>
      <c r="E113" s="130">
        <f>2+1</f>
        <v>3</v>
      </c>
    </row>
    <row r="114" spans="1:5" x14ac:dyDescent="0.3">
      <c r="A114" s="16" t="s">
        <v>21</v>
      </c>
      <c r="B114" s="16" t="s">
        <v>21</v>
      </c>
      <c r="C114" s="130">
        <v>1</v>
      </c>
      <c r="D114" s="130">
        <v>0</v>
      </c>
      <c r="E114" s="130">
        <v>2</v>
      </c>
    </row>
    <row r="115" spans="1:5" x14ac:dyDescent="0.3">
      <c r="A115" s="16" t="s">
        <v>111</v>
      </c>
      <c r="B115" s="16" t="s">
        <v>111</v>
      </c>
      <c r="C115" s="130">
        <v>0</v>
      </c>
      <c r="D115" s="130">
        <v>0</v>
      </c>
      <c r="E115" s="130">
        <v>2</v>
      </c>
    </row>
    <row r="116" spans="1:5" x14ac:dyDescent="0.3">
      <c r="A116" s="16" t="s">
        <v>23</v>
      </c>
      <c r="B116" s="16" t="s">
        <v>23</v>
      </c>
      <c r="C116" s="130">
        <v>1</v>
      </c>
      <c r="D116" s="130">
        <v>2</v>
      </c>
      <c r="E116" s="130">
        <v>0</v>
      </c>
    </row>
    <row r="117" spans="1:5" x14ac:dyDescent="0.3">
      <c r="A117" s="16" t="s">
        <v>112</v>
      </c>
      <c r="B117" s="16" t="s">
        <v>112</v>
      </c>
      <c r="C117" s="130">
        <f>1+1+1</f>
        <v>3</v>
      </c>
      <c r="D117" s="130">
        <v>0</v>
      </c>
      <c r="E117" s="130">
        <v>0</v>
      </c>
    </row>
    <row r="118" spans="1:5" x14ac:dyDescent="0.3">
      <c r="A118" s="53" t="s">
        <v>142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3" bestFit="1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6" ht="46.8" x14ac:dyDescent="0.3">
      <c r="A1" s="118" t="s">
        <v>108</v>
      </c>
      <c r="B1" s="119" t="s">
        <v>105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106</v>
      </c>
      <c r="B2" s="16" t="s">
        <v>106</v>
      </c>
      <c r="C2" s="130">
        <v>2</v>
      </c>
      <c r="D2" s="130">
        <v>0</v>
      </c>
      <c r="E2" s="130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0">
        <v>0</v>
      </c>
      <c r="D3" s="130">
        <v>1</v>
      </c>
      <c r="E3" s="130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111</v>
      </c>
      <c r="B4" s="16" t="s">
        <v>111</v>
      </c>
      <c r="C4" s="130">
        <v>0</v>
      </c>
      <c r="D4" s="130">
        <f>1+1+1</f>
        <v>3</v>
      </c>
      <c r="E4" s="130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0">
        <v>0</v>
      </c>
      <c r="D5" s="130">
        <v>1</v>
      </c>
      <c r="E5" s="130">
        <f>2+4</f>
        <v>6</v>
      </c>
      <c r="F5" s="52">
        <f t="shared" si="0"/>
        <v>7</v>
      </c>
    </row>
    <row r="6" spans="1:6" s="26" customFormat="1" x14ac:dyDescent="0.3">
      <c r="A6" s="16" t="s">
        <v>112</v>
      </c>
      <c r="B6" s="16" t="s">
        <v>112</v>
      </c>
      <c r="C6" s="130">
        <v>0</v>
      </c>
      <c r="D6" s="130">
        <v>7</v>
      </c>
      <c r="E6" s="130">
        <v>0</v>
      </c>
      <c r="F6" s="52">
        <f t="shared" si="0"/>
        <v>7</v>
      </c>
    </row>
    <row r="7" spans="1:6" s="26" customFormat="1" x14ac:dyDescent="0.3">
      <c r="A7" s="53" t="s">
        <v>141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3"/>
      <c r="B8" s="133"/>
      <c r="C8" s="133"/>
      <c r="D8" s="133"/>
      <c r="E8" s="133"/>
      <c r="F8" s="133"/>
    </row>
    <row r="9" spans="1:6" s="26" customFormat="1" ht="46.8" x14ac:dyDescent="0.3">
      <c r="A9" s="118" t="s">
        <v>108</v>
      </c>
      <c r="B9" s="119" t="s">
        <v>105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106</v>
      </c>
      <c r="B10" s="16" t="s">
        <v>106</v>
      </c>
      <c r="C10" s="130">
        <v>17</v>
      </c>
      <c r="D10" s="130">
        <v>0</v>
      </c>
      <c r="E10" s="130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0">
        <v>0</v>
      </c>
      <c r="D11" s="130">
        <v>1</v>
      </c>
      <c r="E11" s="130">
        <v>11</v>
      </c>
      <c r="F11" s="52">
        <f t="shared" si="1"/>
        <v>12</v>
      </c>
    </row>
    <row r="12" spans="1:6" ht="31.2" x14ac:dyDescent="0.3">
      <c r="A12" s="16" t="s">
        <v>102</v>
      </c>
      <c r="B12" s="16" t="s">
        <v>102</v>
      </c>
      <c r="C12" s="130">
        <v>2</v>
      </c>
      <c r="D12" s="130">
        <v>0</v>
      </c>
      <c r="E12" s="130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0">
        <f>1+1+3</f>
        <v>5</v>
      </c>
      <c r="D13" s="130">
        <v>0</v>
      </c>
      <c r="E13" s="130">
        <v>0</v>
      </c>
      <c r="F13" s="52">
        <f t="shared" ref="F13" si="2">SUM(C13:E13)</f>
        <v>5</v>
      </c>
    </row>
    <row r="14" spans="1:6" s="26" customFormat="1" x14ac:dyDescent="0.3">
      <c r="A14" s="53" t="s">
        <v>140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3"/>
      <c r="B15" s="133"/>
      <c r="C15" s="133"/>
      <c r="D15" s="133"/>
      <c r="E15" s="133"/>
      <c r="F15" s="133"/>
    </row>
    <row r="16" spans="1:6" s="26" customFormat="1" ht="46.8" x14ac:dyDescent="0.3">
      <c r="A16" s="118" t="s">
        <v>108</v>
      </c>
      <c r="B16" s="119" t="s">
        <v>105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106</v>
      </c>
      <c r="B17" s="16" t="s">
        <v>106</v>
      </c>
      <c r="C17" s="130">
        <f>4+1</f>
        <v>5</v>
      </c>
      <c r="D17" s="130">
        <f>6+6</f>
        <v>12</v>
      </c>
      <c r="E17" s="130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0">
        <v>0</v>
      </c>
      <c r="D18" s="130">
        <v>1</v>
      </c>
      <c r="E18" s="130">
        <v>6</v>
      </c>
      <c r="F18" s="52">
        <f t="shared" si="3"/>
        <v>7</v>
      </c>
    </row>
    <row r="19" spans="1:6" s="26" customFormat="1" x14ac:dyDescent="0.3">
      <c r="A19" s="16" t="s">
        <v>111</v>
      </c>
      <c r="B19" s="16" t="s">
        <v>111</v>
      </c>
      <c r="C19" s="130">
        <v>0</v>
      </c>
      <c r="D19" s="130">
        <f>1+1+1+3</f>
        <v>6</v>
      </c>
      <c r="E19" s="130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0">
        <v>0</v>
      </c>
      <c r="D20" s="130">
        <v>0</v>
      </c>
      <c r="E20" s="130">
        <v>1</v>
      </c>
      <c r="F20" s="52">
        <f t="shared" si="3"/>
        <v>1</v>
      </c>
    </row>
    <row r="21" spans="1:6" ht="16.05" customHeight="1" x14ac:dyDescent="0.3">
      <c r="A21" s="16" t="s">
        <v>112</v>
      </c>
      <c r="B21" s="16" t="s">
        <v>112</v>
      </c>
      <c r="C21" s="130">
        <f>1+1</f>
        <v>2</v>
      </c>
      <c r="D21" s="130">
        <f>1+1</f>
        <v>2</v>
      </c>
      <c r="E21" s="130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0">
        <v>4</v>
      </c>
      <c r="D22" s="130">
        <v>0</v>
      </c>
      <c r="E22" s="130">
        <v>0</v>
      </c>
      <c r="F22" s="52">
        <f t="shared" si="3"/>
        <v>4</v>
      </c>
    </row>
    <row r="23" spans="1:6" s="26" customFormat="1" x14ac:dyDescent="0.3">
      <c r="A23" s="53" t="s">
        <v>139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3"/>
      <c r="B24" s="133"/>
      <c r="C24" s="133"/>
      <c r="D24" s="133"/>
      <c r="E24" s="133"/>
      <c r="F24" s="133"/>
    </row>
    <row r="25" spans="1:6" s="26" customFormat="1" ht="46.8" x14ac:dyDescent="0.3">
      <c r="A25" s="118" t="s">
        <v>108</v>
      </c>
      <c r="B25" s="119" t="s">
        <v>105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0">
        <v>0</v>
      </c>
      <c r="D26" s="130">
        <v>0</v>
      </c>
      <c r="E26" s="130">
        <v>1</v>
      </c>
      <c r="F26" s="52">
        <f>SUM(C26:E26)</f>
        <v>1</v>
      </c>
    </row>
    <row r="27" spans="1:6" s="26" customFormat="1" ht="13.95" customHeight="1" x14ac:dyDescent="0.3">
      <c r="A27" s="16" t="s">
        <v>111</v>
      </c>
      <c r="B27" s="16" t="s">
        <v>111</v>
      </c>
      <c r="C27" s="130">
        <v>0</v>
      </c>
      <c r="D27" s="130">
        <v>0</v>
      </c>
      <c r="E27" s="130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0">
        <v>0</v>
      </c>
      <c r="D28" s="130">
        <v>0</v>
      </c>
      <c r="E28" s="130">
        <v>6</v>
      </c>
      <c r="F28" s="52">
        <f>SUM(C28:E28)</f>
        <v>6</v>
      </c>
    </row>
    <row r="29" spans="1:6" x14ac:dyDescent="0.3">
      <c r="A29" s="16" t="s">
        <v>112</v>
      </c>
      <c r="B29" s="16" t="s">
        <v>112</v>
      </c>
      <c r="C29" s="130">
        <f>1+1</f>
        <v>2</v>
      </c>
      <c r="D29" s="130">
        <v>0</v>
      </c>
      <c r="E29" s="130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0">
        <v>4</v>
      </c>
      <c r="D30" s="130">
        <v>3</v>
      </c>
      <c r="E30" s="130">
        <v>0</v>
      </c>
      <c r="F30" s="52">
        <f>SUM(C30:E30)</f>
        <v>7</v>
      </c>
    </row>
    <row r="31" spans="1:6" ht="16.95" customHeight="1" x14ac:dyDescent="0.3">
      <c r="A31" s="53" t="s">
        <v>138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8" t="s">
        <v>108</v>
      </c>
      <c r="B33" s="119" t="s">
        <v>105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106</v>
      </c>
      <c r="B34" s="16" t="s">
        <v>106</v>
      </c>
      <c r="C34" s="130">
        <v>5</v>
      </c>
      <c r="D34" s="130">
        <v>4</v>
      </c>
      <c r="E34" s="130">
        <v>4</v>
      </c>
      <c r="F34" s="52">
        <f t="shared" ref="F34:F37" si="4">SUM(C34:E34)</f>
        <v>13</v>
      </c>
    </row>
    <row r="35" spans="1:7" ht="45" customHeight="1" x14ac:dyDescent="0.3">
      <c r="A35" s="16" t="s">
        <v>111</v>
      </c>
      <c r="B35" s="16" t="s">
        <v>111</v>
      </c>
      <c r="C35" s="130">
        <v>1</v>
      </c>
      <c r="D35" s="130">
        <v>0</v>
      </c>
      <c r="E35" s="130">
        <v>2</v>
      </c>
      <c r="F35" s="52">
        <f t="shared" si="4"/>
        <v>3</v>
      </c>
    </row>
    <row r="36" spans="1:7" ht="15" customHeight="1" x14ac:dyDescent="0.3">
      <c r="A36" s="16" t="s">
        <v>112</v>
      </c>
      <c r="B36" s="16" t="s">
        <v>112</v>
      </c>
      <c r="C36" s="130">
        <v>1</v>
      </c>
      <c r="D36" s="130">
        <v>12</v>
      </c>
      <c r="E36" s="130">
        <v>9</v>
      </c>
      <c r="F36" s="52">
        <f t="shared" si="4"/>
        <v>22</v>
      </c>
      <c r="G36" s="139"/>
    </row>
    <row r="37" spans="1:7" x14ac:dyDescent="0.3">
      <c r="A37" s="16" t="s">
        <v>107</v>
      </c>
      <c r="B37" s="16" t="s">
        <v>107</v>
      </c>
      <c r="C37" s="130">
        <v>230</v>
      </c>
      <c r="D37" s="130">
        <v>0</v>
      </c>
      <c r="E37" s="130">
        <v>0</v>
      </c>
      <c r="F37" s="52">
        <f t="shared" si="4"/>
        <v>230</v>
      </c>
    </row>
    <row r="38" spans="1:7" x14ac:dyDescent="0.3">
      <c r="A38" s="53" t="s">
        <v>137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8" t="s">
        <v>108</v>
      </c>
      <c r="B40" s="119" t="s">
        <v>105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106</v>
      </c>
      <c r="B41" s="16" t="s">
        <v>106</v>
      </c>
      <c r="C41" s="130">
        <v>1</v>
      </c>
      <c r="D41" s="130">
        <v>0</v>
      </c>
      <c r="E41" s="130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0">
        <v>0</v>
      </c>
      <c r="D42" s="130">
        <v>8</v>
      </c>
      <c r="E42" s="130">
        <v>2</v>
      </c>
      <c r="F42" s="52">
        <f t="shared" si="5"/>
        <v>10</v>
      </c>
    </row>
    <row r="43" spans="1:7" x14ac:dyDescent="0.3">
      <c r="A43" s="16" t="s">
        <v>111</v>
      </c>
      <c r="B43" s="16" t="s">
        <v>111</v>
      </c>
      <c r="C43" s="130">
        <f>4+1</f>
        <v>5</v>
      </c>
      <c r="D43" s="130">
        <v>0</v>
      </c>
      <c r="E43" s="130">
        <v>0</v>
      </c>
      <c r="F43" s="52">
        <f t="shared" si="5"/>
        <v>5</v>
      </c>
    </row>
    <row r="44" spans="1:7" x14ac:dyDescent="0.3">
      <c r="A44" s="16" t="s">
        <v>112</v>
      </c>
      <c r="B44" s="16" t="s">
        <v>112</v>
      </c>
      <c r="C44" s="130">
        <v>1</v>
      </c>
      <c r="D44" s="130">
        <v>0</v>
      </c>
      <c r="E44" s="130">
        <v>0</v>
      </c>
      <c r="F44" s="52">
        <f t="shared" si="5"/>
        <v>1</v>
      </c>
    </row>
    <row r="45" spans="1:7" x14ac:dyDescent="0.3">
      <c r="A45" s="16" t="s">
        <v>107</v>
      </c>
      <c r="B45" s="16" t="s">
        <v>107</v>
      </c>
      <c r="C45" s="130">
        <v>0</v>
      </c>
      <c r="D45" s="130">
        <v>0</v>
      </c>
      <c r="E45" s="130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0">
        <v>10</v>
      </c>
      <c r="D46" s="130">
        <v>0</v>
      </c>
      <c r="E46" s="130">
        <v>0</v>
      </c>
      <c r="F46" s="52">
        <f t="shared" si="5"/>
        <v>10</v>
      </c>
    </row>
    <row r="47" spans="1:7" x14ac:dyDescent="0.3">
      <c r="A47" s="53" t="s">
        <v>136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5"/>
      <c r="D48" s="125"/>
      <c r="E48" s="125"/>
      <c r="F48" s="125"/>
    </row>
    <row r="49" spans="1:6" ht="46.8" x14ac:dyDescent="0.3">
      <c r="A49" s="118" t="s">
        <v>108</v>
      </c>
      <c r="B49" s="119" t="s">
        <v>105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106</v>
      </c>
      <c r="B50" s="16" t="s">
        <v>106</v>
      </c>
      <c r="C50" s="130">
        <v>5</v>
      </c>
      <c r="D50" s="130">
        <v>0</v>
      </c>
      <c r="E50" s="130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0">
        <v>0</v>
      </c>
      <c r="D51" s="130">
        <v>8</v>
      </c>
      <c r="E51" s="130">
        <v>2</v>
      </c>
      <c r="F51" s="52">
        <f t="shared" si="6"/>
        <v>10</v>
      </c>
    </row>
    <row r="52" spans="1:6" x14ac:dyDescent="0.3">
      <c r="A52" s="16" t="s">
        <v>111</v>
      </c>
      <c r="B52" s="16" t="s">
        <v>111</v>
      </c>
      <c r="C52" s="130">
        <f>2+1</f>
        <v>3</v>
      </c>
      <c r="D52" s="130">
        <f>1+1</f>
        <v>2</v>
      </c>
      <c r="E52" s="130">
        <v>0</v>
      </c>
      <c r="F52" s="52">
        <f t="shared" si="6"/>
        <v>5</v>
      </c>
    </row>
    <row r="53" spans="1:6" ht="31.2" x14ac:dyDescent="0.3">
      <c r="A53" s="16" t="s">
        <v>114</v>
      </c>
      <c r="B53" s="16" t="s">
        <v>114</v>
      </c>
      <c r="C53" s="130">
        <v>0</v>
      </c>
      <c r="D53" s="130">
        <v>1</v>
      </c>
      <c r="E53" s="130">
        <v>0</v>
      </c>
      <c r="F53" s="52">
        <f t="shared" si="6"/>
        <v>1</v>
      </c>
    </row>
    <row r="54" spans="1:6" x14ac:dyDescent="0.3">
      <c r="A54" s="16" t="s">
        <v>125</v>
      </c>
      <c r="B54" s="16" t="s">
        <v>125</v>
      </c>
      <c r="C54" s="130">
        <f>2+1</f>
        <v>3</v>
      </c>
      <c r="D54" s="130">
        <v>0</v>
      </c>
      <c r="E54" s="130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0">
        <f>4+18+1+2</f>
        <v>25</v>
      </c>
      <c r="D55" s="130">
        <v>0</v>
      </c>
      <c r="E55" s="130">
        <v>0</v>
      </c>
      <c r="F55" s="52">
        <f t="shared" si="6"/>
        <v>25</v>
      </c>
    </row>
    <row r="56" spans="1:6" x14ac:dyDescent="0.3">
      <c r="A56" s="53" t="s">
        <v>135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5"/>
      <c r="D57" s="125"/>
      <c r="E57" s="125"/>
      <c r="F57" s="125"/>
    </row>
    <row r="58" spans="1:6" ht="46.8" x14ac:dyDescent="0.3">
      <c r="A58" s="118" t="s">
        <v>108</v>
      </c>
      <c r="B58" s="119" t="s">
        <v>105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106</v>
      </c>
      <c r="B59" s="16" t="s">
        <v>106</v>
      </c>
      <c r="C59" s="130">
        <f>38+11+35</f>
        <v>84</v>
      </c>
      <c r="D59" s="130">
        <v>0</v>
      </c>
      <c r="E59" s="130">
        <v>10</v>
      </c>
      <c r="F59" s="52">
        <f t="shared" ref="F59:F62" si="7">SUM(C59:E59)</f>
        <v>94</v>
      </c>
    </row>
    <row r="60" spans="1:6" x14ac:dyDescent="0.3">
      <c r="A60" s="16" t="s">
        <v>111</v>
      </c>
      <c r="B60" s="16" t="s">
        <v>111</v>
      </c>
      <c r="C60" s="130">
        <v>0</v>
      </c>
      <c r="D60" s="130">
        <v>1</v>
      </c>
      <c r="E60" s="130">
        <v>0</v>
      </c>
      <c r="F60" s="52">
        <f t="shared" si="7"/>
        <v>1</v>
      </c>
    </row>
    <row r="61" spans="1:6" x14ac:dyDescent="0.3">
      <c r="A61" s="16" t="s">
        <v>112</v>
      </c>
      <c r="B61" s="16" t="s">
        <v>112</v>
      </c>
      <c r="C61" s="130">
        <v>0</v>
      </c>
      <c r="D61" s="130">
        <v>0</v>
      </c>
      <c r="E61" s="130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0">
        <f>1+1+3</f>
        <v>5</v>
      </c>
      <c r="D62" s="130">
        <v>0</v>
      </c>
      <c r="E62" s="130">
        <v>0</v>
      </c>
      <c r="F62" s="52">
        <f t="shared" si="7"/>
        <v>5</v>
      </c>
    </row>
    <row r="63" spans="1:6" x14ac:dyDescent="0.3">
      <c r="A63" s="53" t="s">
        <v>133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5"/>
      <c r="D64" s="125"/>
      <c r="E64" s="125"/>
      <c r="F64" s="125"/>
    </row>
    <row r="65" spans="1:6" ht="46.8" x14ac:dyDescent="0.3">
      <c r="A65" s="118" t="s">
        <v>108</v>
      </c>
      <c r="B65" s="119" t="s">
        <v>105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106</v>
      </c>
      <c r="B66" s="16" t="s">
        <v>106</v>
      </c>
      <c r="C66" s="130">
        <f>6+2</f>
        <v>8</v>
      </c>
      <c r="D66" s="130">
        <v>0</v>
      </c>
      <c r="E66" s="130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0">
        <v>0</v>
      </c>
      <c r="D67" s="130">
        <v>0</v>
      </c>
      <c r="E67" s="130">
        <v>18</v>
      </c>
      <c r="F67" s="52">
        <f t="shared" si="8"/>
        <v>18</v>
      </c>
    </row>
    <row r="68" spans="1:6" x14ac:dyDescent="0.3">
      <c r="A68" s="16" t="s">
        <v>111</v>
      </c>
      <c r="B68" s="16" t="s">
        <v>111</v>
      </c>
      <c r="C68" s="130">
        <v>2</v>
      </c>
      <c r="D68" s="130">
        <f>3+2</f>
        <v>5</v>
      </c>
      <c r="E68" s="130">
        <v>0</v>
      </c>
      <c r="F68" s="52">
        <f t="shared" si="8"/>
        <v>7</v>
      </c>
    </row>
    <row r="69" spans="1:6" x14ac:dyDescent="0.3">
      <c r="A69" s="16" t="s">
        <v>112</v>
      </c>
      <c r="B69" s="16" t="s">
        <v>112</v>
      </c>
      <c r="C69" s="130">
        <v>1</v>
      </c>
      <c r="D69" s="130">
        <v>0</v>
      </c>
      <c r="E69" s="130">
        <v>0</v>
      </c>
      <c r="F69" s="52">
        <f t="shared" si="8"/>
        <v>1</v>
      </c>
    </row>
    <row r="70" spans="1:6" x14ac:dyDescent="0.3">
      <c r="A70" s="16" t="s">
        <v>107</v>
      </c>
      <c r="B70" s="16" t="s">
        <v>107</v>
      </c>
      <c r="C70" s="130">
        <f>1+1</f>
        <v>2</v>
      </c>
      <c r="D70" s="130">
        <v>0</v>
      </c>
      <c r="E70" s="130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0">
        <f>1+4</f>
        <v>5</v>
      </c>
      <c r="D71" s="130">
        <v>0</v>
      </c>
      <c r="E71" s="130">
        <v>0</v>
      </c>
      <c r="F71" s="52">
        <f t="shared" si="8"/>
        <v>5</v>
      </c>
    </row>
    <row r="72" spans="1:6" x14ac:dyDescent="0.3">
      <c r="A72" s="53" t="s">
        <v>132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5"/>
      <c r="D73" s="125"/>
      <c r="E73" s="125"/>
      <c r="F73" s="125"/>
    </row>
    <row r="74" spans="1:6" ht="46.8" x14ac:dyDescent="0.3">
      <c r="A74" s="118" t="s">
        <v>108</v>
      </c>
      <c r="B74" s="119" t="s">
        <v>105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106</v>
      </c>
      <c r="B75" s="16" t="s">
        <v>106</v>
      </c>
      <c r="C75" s="130">
        <v>3</v>
      </c>
      <c r="D75" s="130">
        <v>0</v>
      </c>
      <c r="E75" s="130">
        <v>0</v>
      </c>
      <c r="F75" s="52">
        <f t="shared" ref="F75:F84" si="9">SUM(C75:E75)</f>
        <v>3</v>
      </c>
    </row>
    <row r="76" spans="1:6" x14ac:dyDescent="0.3">
      <c r="A76" s="16" t="s">
        <v>110</v>
      </c>
      <c r="B76" s="16" t="s">
        <v>110</v>
      </c>
      <c r="C76" s="130">
        <v>0</v>
      </c>
      <c r="D76" s="130">
        <v>0</v>
      </c>
      <c r="E76" s="130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0">
        <v>0</v>
      </c>
      <c r="D77" s="130">
        <v>0</v>
      </c>
      <c r="E77" s="130">
        <f>3+1+1</f>
        <v>5</v>
      </c>
      <c r="F77" s="52">
        <f t="shared" si="9"/>
        <v>5</v>
      </c>
    </row>
    <row r="78" spans="1:6" x14ac:dyDescent="0.3">
      <c r="A78" s="16" t="s">
        <v>111</v>
      </c>
      <c r="B78" s="16" t="s">
        <v>111</v>
      </c>
      <c r="C78" s="130">
        <v>1</v>
      </c>
      <c r="D78" s="130">
        <f>6+1+2</f>
        <v>9</v>
      </c>
      <c r="E78" s="130">
        <v>0</v>
      </c>
      <c r="F78" s="52">
        <f t="shared" si="9"/>
        <v>10</v>
      </c>
    </row>
    <row r="79" spans="1:6" ht="31.2" x14ac:dyDescent="0.3">
      <c r="A79" s="16" t="s">
        <v>102</v>
      </c>
      <c r="B79" s="16" t="s">
        <v>102</v>
      </c>
      <c r="C79" s="130">
        <v>1</v>
      </c>
      <c r="D79" s="130">
        <v>0</v>
      </c>
      <c r="E79" s="130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0">
        <v>7</v>
      </c>
      <c r="D80" s="130">
        <v>2</v>
      </c>
      <c r="E80" s="130">
        <v>5</v>
      </c>
      <c r="F80" s="52">
        <f t="shared" si="9"/>
        <v>14</v>
      </c>
    </row>
    <row r="81" spans="1:6" x14ac:dyDescent="0.3">
      <c r="A81" s="16" t="s">
        <v>112</v>
      </c>
      <c r="B81" s="16" t="s">
        <v>112</v>
      </c>
      <c r="C81" s="130">
        <v>1</v>
      </c>
      <c r="D81" s="130">
        <v>0</v>
      </c>
      <c r="E81" s="130">
        <v>0</v>
      </c>
      <c r="F81" s="52">
        <v>1</v>
      </c>
    </row>
    <row r="82" spans="1:6" x14ac:dyDescent="0.3">
      <c r="A82" s="16" t="s">
        <v>107</v>
      </c>
      <c r="B82" s="16" t="s">
        <v>107</v>
      </c>
      <c r="C82" s="130">
        <v>16</v>
      </c>
      <c r="D82" s="130">
        <v>86</v>
      </c>
      <c r="E82" s="130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0">
        <v>50</v>
      </c>
      <c r="D83" s="130">
        <v>0</v>
      </c>
      <c r="E83" s="130">
        <v>0</v>
      </c>
      <c r="F83" s="52">
        <f t="shared" si="9"/>
        <v>50</v>
      </c>
    </row>
    <row r="84" spans="1:6" x14ac:dyDescent="0.3">
      <c r="A84" s="16" t="s">
        <v>52</v>
      </c>
      <c r="B84" s="16" t="s">
        <v>52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131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5"/>
      <c r="D86" s="125"/>
      <c r="E86" s="125"/>
      <c r="F86" s="125"/>
    </row>
    <row r="87" spans="1:6" ht="46.8" x14ac:dyDescent="0.3">
      <c r="A87" s="118" t="s">
        <v>108</v>
      </c>
      <c r="B87" s="119" t="s">
        <v>105</v>
      </c>
      <c r="C87" s="140" t="s">
        <v>32</v>
      </c>
      <c r="D87" s="140" t="s">
        <v>33</v>
      </c>
      <c r="E87" s="140" t="s">
        <v>31</v>
      </c>
      <c r="F87" s="140" t="s">
        <v>3</v>
      </c>
    </row>
    <row r="88" spans="1:6" x14ac:dyDescent="0.3">
      <c r="A88" s="16" t="s">
        <v>106</v>
      </c>
      <c r="B88" s="16" t="s">
        <v>106</v>
      </c>
      <c r="C88" s="135">
        <f>9+27+2</f>
        <v>38</v>
      </c>
      <c r="D88" s="135">
        <v>37</v>
      </c>
      <c r="E88" s="135">
        <v>14</v>
      </c>
      <c r="F88" s="136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5">
        <v>3</v>
      </c>
      <c r="D89" s="135">
        <v>0</v>
      </c>
      <c r="E89" s="135">
        <v>0</v>
      </c>
      <c r="F89" s="136">
        <f t="shared" si="10"/>
        <v>3</v>
      </c>
    </row>
    <row r="90" spans="1:6" x14ac:dyDescent="0.3">
      <c r="A90" s="16" t="s">
        <v>111</v>
      </c>
      <c r="B90" s="16" t="s">
        <v>111</v>
      </c>
      <c r="C90" s="135">
        <v>0</v>
      </c>
      <c r="D90" s="135">
        <v>1</v>
      </c>
      <c r="E90" s="135">
        <f>1+3</f>
        <v>4</v>
      </c>
      <c r="F90" s="136">
        <f t="shared" si="10"/>
        <v>5</v>
      </c>
    </row>
    <row r="91" spans="1:6" x14ac:dyDescent="0.3">
      <c r="A91" s="16" t="s">
        <v>36</v>
      </c>
      <c r="B91" s="16" t="s">
        <v>36</v>
      </c>
      <c r="C91" s="135">
        <v>0</v>
      </c>
      <c r="D91" s="135">
        <v>2</v>
      </c>
      <c r="E91" s="135">
        <v>0</v>
      </c>
      <c r="F91" s="136">
        <f t="shared" si="10"/>
        <v>2</v>
      </c>
    </row>
    <row r="92" spans="1:6" x14ac:dyDescent="0.3">
      <c r="A92" s="16" t="s">
        <v>112</v>
      </c>
      <c r="B92" s="16" t="s">
        <v>112</v>
      </c>
      <c r="C92" s="135">
        <f>1+1+1+14</f>
        <v>17</v>
      </c>
      <c r="D92" s="135">
        <v>0</v>
      </c>
      <c r="E92" s="135">
        <v>0</v>
      </c>
      <c r="F92" s="136">
        <f t="shared" si="10"/>
        <v>17</v>
      </c>
    </row>
    <row r="93" spans="1:6" x14ac:dyDescent="0.3">
      <c r="A93" s="137" t="s">
        <v>130</v>
      </c>
      <c r="B93" s="137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8"/>
      <c r="B94" s="138"/>
      <c r="C94" s="138"/>
      <c r="D94" s="138"/>
      <c r="E94" s="138"/>
      <c r="F94" s="138"/>
    </row>
    <row r="95" spans="1:6" ht="46.8" x14ac:dyDescent="0.3">
      <c r="A95" s="118" t="s">
        <v>108</v>
      </c>
      <c r="B95" s="119" t="s">
        <v>105</v>
      </c>
      <c r="C95" s="134" t="s">
        <v>32</v>
      </c>
      <c r="D95" s="134" t="s">
        <v>33</v>
      </c>
      <c r="E95" s="134" t="s">
        <v>31</v>
      </c>
      <c r="F95" s="134" t="s">
        <v>3</v>
      </c>
    </row>
    <row r="96" spans="1:6" x14ac:dyDescent="0.3">
      <c r="A96" s="16" t="s">
        <v>21</v>
      </c>
      <c r="B96" s="16" t="s">
        <v>21</v>
      </c>
      <c r="C96" s="135">
        <v>0</v>
      </c>
      <c r="D96" s="135">
        <v>94</v>
      </c>
      <c r="E96" s="135">
        <v>0</v>
      </c>
      <c r="F96" s="136">
        <f t="shared" ref="F96:F98" si="11">SUM(C96:E96)</f>
        <v>94</v>
      </c>
    </row>
    <row r="97" spans="1:6" x14ac:dyDescent="0.3">
      <c r="A97" s="16" t="s">
        <v>111</v>
      </c>
      <c r="B97" s="16" t="s">
        <v>111</v>
      </c>
      <c r="C97" s="135">
        <v>0</v>
      </c>
      <c r="D97" s="135">
        <v>4</v>
      </c>
      <c r="E97" s="135">
        <v>0</v>
      </c>
      <c r="F97" s="136">
        <f t="shared" si="11"/>
        <v>4</v>
      </c>
    </row>
    <row r="98" spans="1:6" x14ac:dyDescent="0.3">
      <c r="A98" s="16" t="s">
        <v>112</v>
      </c>
      <c r="B98" s="16" t="s">
        <v>112</v>
      </c>
      <c r="C98" s="135">
        <v>1</v>
      </c>
      <c r="D98" s="135">
        <v>0</v>
      </c>
      <c r="E98" s="135">
        <v>0</v>
      </c>
      <c r="F98" s="136">
        <f t="shared" si="11"/>
        <v>1</v>
      </c>
    </row>
    <row r="99" spans="1:6" x14ac:dyDescent="0.3">
      <c r="A99" s="137" t="s">
        <v>129</v>
      </c>
      <c r="B99" s="137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8" t="s">
        <v>108</v>
      </c>
      <c r="B2" s="61" t="s">
        <v>126</v>
      </c>
      <c r="C2" s="61" t="s">
        <v>127</v>
      </c>
      <c r="D2" s="61" t="s">
        <v>3</v>
      </c>
    </row>
    <row r="3" spans="1:4" x14ac:dyDescent="0.3">
      <c r="A3" s="14" t="s">
        <v>106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110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59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111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114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102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113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112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107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109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1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52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2" t="s">
        <v>128</v>
      </c>
      <c r="B19" s="132">
        <f>SUM(B3:B18)</f>
        <v>1409</v>
      </c>
      <c r="C19" s="132">
        <f>SUM(C3:C18)</f>
        <v>385</v>
      </c>
      <c r="D19" s="132">
        <f>SUM(D3:D18)</f>
        <v>1794</v>
      </c>
    </row>
    <row r="22" spans="1:13" ht="46.8" x14ac:dyDescent="0.3">
      <c r="A22" s="118" t="s">
        <v>108</v>
      </c>
      <c r="B22" s="119" t="s">
        <v>105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106</v>
      </c>
      <c r="B23" s="16" t="s">
        <v>106</v>
      </c>
      <c r="C23" s="130">
        <v>1</v>
      </c>
      <c r="D23" s="130">
        <v>5</v>
      </c>
      <c r="E23" s="130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111</v>
      </c>
      <c r="B25" s="51" t="s">
        <v>111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119</v>
      </c>
      <c r="B26" s="51" t="s">
        <v>119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125</v>
      </c>
      <c r="B27" s="51" t="s">
        <v>125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124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8"/>
      <c r="B29" s="128"/>
      <c r="C29" s="129"/>
      <c r="D29" s="129"/>
      <c r="E29" s="129"/>
      <c r="F29" s="129"/>
      <c r="G29" s="93"/>
      <c r="I29" s="26"/>
      <c r="J29" s="26"/>
      <c r="K29" s="26"/>
      <c r="L29" s="26"/>
      <c r="M29" s="26"/>
    </row>
    <row r="30" spans="1:13" ht="46.8" x14ac:dyDescent="0.3">
      <c r="A30" s="118" t="s">
        <v>108</v>
      </c>
      <c r="B30" s="119" t="s">
        <v>105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106</v>
      </c>
      <c r="B31" s="51" t="s">
        <v>106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110</v>
      </c>
      <c r="B32" s="51" t="s">
        <v>110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111</v>
      </c>
      <c r="B34" s="51" t="s">
        <v>111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114</v>
      </c>
      <c r="B35" s="51" t="s">
        <v>114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112</v>
      </c>
      <c r="B36" s="90" t="s">
        <v>112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52</v>
      </c>
      <c r="B38" s="90" t="s">
        <v>52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1" t="s">
        <v>123</v>
      </c>
      <c r="B39" s="121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8"/>
      <c r="B40" s="128"/>
      <c r="C40" s="129"/>
      <c r="D40" s="129"/>
      <c r="E40" s="129"/>
      <c r="F40" s="129"/>
    </row>
    <row r="41" spans="1:8" ht="46.8" x14ac:dyDescent="0.3">
      <c r="A41" s="126" t="s">
        <v>108</v>
      </c>
      <c r="B41" s="127" t="s">
        <v>105</v>
      </c>
      <c r="C41" s="117" t="s">
        <v>32</v>
      </c>
      <c r="D41" s="117" t="s">
        <v>33</v>
      </c>
      <c r="E41" s="117" t="s">
        <v>31</v>
      </c>
      <c r="F41" s="117" t="s">
        <v>3</v>
      </c>
      <c r="G41" s="65"/>
    </row>
    <row r="42" spans="1:8" x14ac:dyDescent="0.3">
      <c r="A42" s="51" t="s">
        <v>106</v>
      </c>
      <c r="B42" s="51" t="s">
        <v>106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111</v>
      </c>
      <c r="B44" s="51" t="s">
        <v>111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112</v>
      </c>
      <c r="B46" s="90" t="s">
        <v>112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122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5"/>
      <c r="D49" s="125"/>
      <c r="E49" s="125"/>
      <c r="F49" s="125"/>
    </row>
    <row r="50" spans="1:6" ht="46.8" x14ac:dyDescent="0.3">
      <c r="A50" s="118" t="s">
        <v>108</v>
      </c>
      <c r="B50" s="119" t="s">
        <v>105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106</v>
      </c>
      <c r="B51" s="32" t="s">
        <v>106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111</v>
      </c>
      <c r="B52" s="51" t="s">
        <v>111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102</v>
      </c>
      <c r="B53" s="51" t="s">
        <v>102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112</v>
      </c>
      <c r="B55" s="90" t="s">
        <v>112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107</v>
      </c>
      <c r="B56" s="90" t="s">
        <v>107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0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118</v>
      </c>
      <c r="B58" s="121"/>
      <c r="C58" s="122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3"/>
      <c r="C59" s="124"/>
      <c r="D59" s="124"/>
      <c r="E59" s="124"/>
      <c r="F59" s="124"/>
    </row>
    <row r="60" spans="1:6" ht="46.8" x14ac:dyDescent="0.3">
      <c r="A60" s="36" t="s">
        <v>64</v>
      </c>
      <c r="B60" s="117" t="s">
        <v>32</v>
      </c>
      <c r="C60" s="117" t="s">
        <v>33</v>
      </c>
      <c r="D60" s="117" t="s">
        <v>31</v>
      </c>
      <c r="E60" s="117" t="s">
        <v>3</v>
      </c>
      <c r="F60" s="117" t="s">
        <v>19</v>
      </c>
    </row>
    <row r="61" spans="1:6" x14ac:dyDescent="0.3">
      <c r="A61" s="37" t="s">
        <v>115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45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54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70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44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116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103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102</v>
      </c>
    </row>
    <row r="69" spans="1:6" x14ac:dyDescent="0.3">
      <c r="A69" s="37" t="s">
        <v>46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117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64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104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86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47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90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100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103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102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46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47</v>
      </c>
    </row>
    <row r="81" spans="1:6" x14ac:dyDescent="0.3">
      <c r="A81" s="41" t="s">
        <v>101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64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98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47</v>
      </c>
    </row>
    <row r="86" spans="1:6" x14ac:dyDescent="0.3">
      <c r="A86" s="37" t="s">
        <v>86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47</v>
      </c>
    </row>
    <row r="87" spans="1:6" x14ac:dyDescent="0.3">
      <c r="A87" s="37" t="s">
        <v>93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58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59</v>
      </c>
    </row>
    <row r="89" spans="1:6" x14ac:dyDescent="0.3">
      <c r="A89" s="37" t="s">
        <v>90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45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99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96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46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47</v>
      </c>
    </row>
    <row r="100" spans="1:6" x14ac:dyDescent="0.3">
      <c r="A100" s="41" t="s">
        <v>97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64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73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95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92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47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96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91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94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64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82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47</v>
      </c>
    </row>
    <row r="117" spans="1:6" s="65" customFormat="1" x14ac:dyDescent="0.3">
      <c r="A117" s="37" t="s">
        <v>89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93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90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92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47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91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88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64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87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58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59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54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85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84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64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82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47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73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54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47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57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83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64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56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77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68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61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62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58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59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52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69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45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73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54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70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78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44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72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63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79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76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74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71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57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46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47</v>
      </c>
    </row>
    <row r="40" spans="1:6" x14ac:dyDescent="0.3">
      <c r="A40" s="69" t="s">
        <v>81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64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58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59</v>
      </c>
    </row>
    <row r="44" spans="1:6" x14ac:dyDescent="0.3">
      <c r="A44" s="62" t="s">
        <v>54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70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46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47</v>
      </c>
    </row>
    <row r="47" spans="1:6" x14ac:dyDescent="0.3">
      <c r="A47" s="41" t="s">
        <v>80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64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77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68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73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78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79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76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74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75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64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68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69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73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70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72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74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71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67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64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52</v>
      </c>
    </row>
    <row r="75" spans="1:8" x14ac:dyDescent="0.3">
      <c r="A75" s="14" t="s">
        <v>54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65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66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61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62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63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60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64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56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58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59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54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57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46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47</v>
      </c>
    </row>
    <row r="98" spans="1:6" x14ac:dyDescent="0.3">
      <c r="A98" s="53" t="s">
        <v>55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64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49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51</v>
      </c>
    </row>
    <row r="106" spans="1:6" x14ac:dyDescent="0.3">
      <c r="A106" s="41" t="s">
        <v>53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8" t="s">
        <v>50</v>
      </c>
      <c r="B107" s="178"/>
      <c r="C107" s="178"/>
      <c r="D107" s="178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64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46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47</v>
      </c>
    </row>
    <row r="111" spans="1:6" x14ac:dyDescent="0.3">
      <c r="A111" s="15" t="s">
        <v>48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64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45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44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64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64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Totals by DAAC</vt:lpstr>
      <vt:lpstr>Current Month Updates</vt:lpstr>
      <vt:lpstr>2020 Updates</vt:lpstr>
      <vt:lpstr>2019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EP</cp:lastModifiedBy>
  <dcterms:created xsi:type="dcterms:W3CDTF">2013-03-01T17:19:18Z</dcterms:created>
  <dcterms:modified xsi:type="dcterms:W3CDTF">2020-03-05T16:25:44Z</dcterms:modified>
</cp:coreProperties>
</file>