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lisheva.pauli\Desktop\Projects\6002\DOI\DAAC Spreadsheets\"/>
    </mc:Choice>
  </mc:AlternateContent>
  <bookViews>
    <workbookView xWindow="2844" yWindow="576" windowWidth="16356" windowHeight="8616" tabRatio="790" activeTab="1"/>
  </bookViews>
  <sheets>
    <sheet name="Totals by DAAC" sheetId="3" r:id="rId1"/>
    <sheet name="Chart1" sheetId="6" r:id="rId2"/>
    <sheet name="Current Month Updates" sheetId="9" r:id="rId3"/>
    <sheet name="2019 Updates" sheetId="13" r:id="rId4"/>
    <sheet name="2018 Updates" sheetId="12" r:id="rId5"/>
    <sheet name=" 2017 Updates" sheetId="11" r:id="rId6"/>
    <sheet name="2016 Updates" sheetId="10" r:id="rId7"/>
    <sheet name="2015 Updates" sheetId="8" r:id="rId8"/>
    <sheet name="2014 Updates" sheetId="7" r:id="rId9"/>
  </sheets>
  <definedNames>
    <definedName name="_xlnm._FilterDatabase" localSheetId="0" hidden="1">'Totals by DAAC'!$I$4:$L$9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9" l="1"/>
  <c r="D11" i="9"/>
  <c r="E11" i="9"/>
  <c r="E2" i="9"/>
  <c r="D10" i="13"/>
  <c r="C10" i="13"/>
  <c r="E9" i="13"/>
  <c r="E8" i="13"/>
  <c r="E7" i="13"/>
  <c r="E6" i="13"/>
  <c r="E5" i="13"/>
  <c r="E4" i="13"/>
  <c r="E3" i="13"/>
  <c r="E10" i="13" s="1"/>
  <c r="E2" i="13"/>
  <c r="E18" i="3" l="1"/>
  <c r="E19" i="3"/>
  <c r="E8" i="9"/>
  <c r="E9" i="9"/>
  <c r="E10" i="9"/>
  <c r="E4" i="9"/>
  <c r="D17" i="13"/>
  <c r="C17" i="13"/>
  <c r="E16" i="13"/>
  <c r="E15" i="13"/>
  <c r="E14" i="13"/>
  <c r="E13" i="13"/>
  <c r="E17" i="13" s="1"/>
  <c r="D28" i="13" l="1"/>
  <c r="C28" i="13"/>
  <c r="E27" i="13"/>
  <c r="E26" i="13"/>
  <c r="E25" i="13"/>
  <c r="E24" i="13"/>
  <c r="E23" i="13"/>
  <c r="E22" i="13"/>
  <c r="E21" i="13"/>
  <c r="E20" i="13"/>
  <c r="E28" i="13" l="1"/>
  <c r="D38" i="13"/>
  <c r="C38" i="13"/>
  <c r="E37" i="13"/>
  <c r="E36" i="13"/>
  <c r="E35" i="13"/>
  <c r="E34" i="13"/>
  <c r="E33" i="13"/>
  <c r="E32" i="13"/>
  <c r="E31" i="13"/>
  <c r="E38" i="13" l="1"/>
  <c r="E5" i="9"/>
  <c r="D47" i="13"/>
  <c r="C47" i="13"/>
  <c r="E46" i="13"/>
  <c r="E45" i="13"/>
  <c r="E44" i="13"/>
  <c r="E42" i="13"/>
  <c r="E41" i="13"/>
  <c r="E7" i="9"/>
  <c r="E6" i="9"/>
  <c r="E3" i="9"/>
  <c r="E47" i="13" l="1"/>
  <c r="D56" i="13"/>
  <c r="C56" i="13"/>
  <c r="E55" i="13"/>
  <c r="E54" i="13"/>
  <c r="E53" i="13"/>
  <c r="E52" i="13"/>
  <c r="E51" i="13"/>
  <c r="E50" i="13"/>
  <c r="E13" i="3"/>
  <c r="E56" i="13" l="1"/>
  <c r="D69" i="13"/>
  <c r="C69" i="13"/>
  <c r="E68" i="13"/>
  <c r="E67" i="13"/>
  <c r="E66" i="13"/>
  <c r="E65" i="13"/>
  <c r="E64" i="13"/>
  <c r="E63" i="13"/>
  <c r="E62" i="13"/>
  <c r="E61" i="13"/>
  <c r="E60" i="13"/>
  <c r="E59" i="13"/>
  <c r="E69" i="13" l="1"/>
  <c r="C36" i="3"/>
  <c r="C41" i="3" l="1"/>
  <c r="B41" i="3"/>
  <c r="D41" i="3" s="1"/>
  <c r="B40" i="3"/>
  <c r="C20" i="3" l="1"/>
  <c r="D20" i="3"/>
  <c r="D79" i="13" l="1"/>
  <c r="C79" i="13"/>
  <c r="E78" i="13"/>
  <c r="E77" i="13"/>
  <c r="E76" i="13"/>
  <c r="E75" i="13"/>
  <c r="E74" i="13"/>
  <c r="E73" i="13"/>
  <c r="E72" i="13"/>
  <c r="E79" i="13" l="1"/>
  <c r="D89" i="13"/>
  <c r="C89" i="13"/>
  <c r="E88" i="13"/>
  <c r="E87" i="13"/>
  <c r="E86" i="13"/>
  <c r="E85" i="13"/>
  <c r="E84" i="13"/>
  <c r="E83" i="13"/>
  <c r="E82" i="13"/>
  <c r="E89" i="13" l="1"/>
  <c r="D99" i="13"/>
  <c r="C99" i="13"/>
  <c r="E98" i="13"/>
  <c r="E97" i="13"/>
  <c r="E96" i="13"/>
  <c r="E95" i="13"/>
  <c r="E94" i="13"/>
  <c r="E93" i="13"/>
  <c r="E92" i="13"/>
  <c r="E99" i="13" l="1"/>
  <c r="E2" i="12"/>
  <c r="E3" i="12"/>
  <c r="E4" i="12"/>
  <c r="E5" i="12"/>
  <c r="E6" i="12"/>
  <c r="C7" i="12"/>
  <c r="D7" i="12"/>
  <c r="E7" i="12" l="1"/>
  <c r="D17" i="12"/>
  <c r="C17" i="12"/>
  <c r="E16" i="12"/>
  <c r="E15" i="12"/>
  <c r="E14" i="12"/>
  <c r="E13" i="12"/>
  <c r="E12" i="12"/>
  <c r="E10" i="12"/>
  <c r="E17" i="12" l="1"/>
  <c r="D27" i="12"/>
  <c r="C27" i="12"/>
  <c r="E26" i="12"/>
  <c r="E25" i="12"/>
  <c r="E24" i="12"/>
  <c r="E23" i="12"/>
  <c r="E22" i="12"/>
  <c r="E21" i="12"/>
  <c r="E20" i="12"/>
  <c r="E27" i="12" l="1"/>
  <c r="D39" i="12"/>
  <c r="C39" i="12"/>
  <c r="E38" i="12"/>
  <c r="E37" i="12"/>
  <c r="E36" i="12"/>
  <c r="E35" i="12"/>
  <c r="E34" i="12"/>
  <c r="E33" i="12"/>
  <c r="E32" i="12"/>
  <c r="E31" i="12"/>
  <c r="E30" i="12"/>
  <c r="E39" i="12" l="1"/>
  <c r="D48" i="12"/>
  <c r="C48" i="12"/>
  <c r="E47" i="12"/>
  <c r="E46" i="12"/>
  <c r="E45" i="12"/>
  <c r="E44" i="12"/>
  <c r="E43" i="12"/>
  <c r="E42" i="12"/>
  <c r="E3" i="3"/>
  <c r="E48" i="12" l="1"/>
  <c r="D57" i="12"/>
  <c r="C57" i="12"/>
  <c r="E56" i="12"/>
  <c r="E55" i="12"/>
  <c r="E54" i="12"/>
  <c r="E53" i="12"/>
  <c r="E52" i="12"/>
  <c r="E51" i="12"/>
  <c r="E57" i="12" l="1"/>
  <c r="E60" i="12"/>
  <c r="E61" i="12"/>
  <c r="E62" i="12"/>
  <c r="E63" i="12"/>
  <c r="E64" i="12"/>
  <c r="E65" i="12"/>
  <c r="E66" i="12"/>
  <c r="D67" i="12"/>
  <c r="C67" i="12"/>
  <c r="E5" i="3"/>
  <c r="E70" i="12"/>
  <c r="E71" i="12"/>
  <c r="E72" i="12"/>
  <c r="E73" i="12"/>
  <c r="E74" i="12"/>
  <c r="D75" i="12"/>
  <c r="C75" i="12"/>
  <c r="E78" i="12"/>
  <c r="E79" i="12"/>
  <c r="E80" i="12"/>
  <c r="E81" i="12"/>
  <c r="E82" i="12"/>
  <c r="E83" i="12"/>
  <c r="K5" i="3"/>
  <c r="K8" i="3" s="1"/>
  <c r="E84" i="12"/>
  <c r="E85" i="12"/>
  <c r="D86" i="12"/>
  <c r="C86" i="12"/>
  <c r="E89" i="12"/>
  <c r="E90" i="12"/>
  <c r="E91" i="12"/>
  <c r="E92" i="12"/>
  <c r="E93" i="12"/>
  <c r="E94" i="12"/>
  <c r="D95" i="12"/>
  <c r="C95" i="12"/>
  <c r="E98" i="12"/>
  <c r="E99" i="12"/>
  <c r="E100" i="12"/>
  <c r="E101" i="12"/>
  <c r="E102" i="12"/>
  <c r="E103" i="12"/>
  <c r="E104" i="12"/>
  <c r="D105" i="12"/>
  <c r="C105" i="12"/>
  <c r="E108" i="12"/>
  <c r="E109" i="12"/>
  <c r="E110" i="12"/>
  <c r="E111" i="12"/>
  <c r="E112" i="12"/>
  <c r="E113" i="12"/>
  <c r="D114" i="12"/>
  <c r="C114" i="12"/>
  <c r="E2" i="11"/>
  <c r="E9" i="11" s="1"/>
  <c r="E3" i="11"/>
  <c r="E4" i="11"/>
  <c r="E5" i="11"/>
  <c r="E6" i="11"/>
  <c r="E7" i="11"/>
  <c r="E8" i="11"/>
  <c r="D9" i="11"/>
  <c r="C9" i="11"/>
  <c r="E12" i="11"/>
  <c r="E13" i="11"/>
  <c r="E14" i="11"/>
  <c r="E15" i="11"/>
  <c r="E16" i="11"/>
  <c r="E17" i="11"/>
  <c r="E18" i="11"/>
  <c r="E19" i="11"/>
  <c r="E20" i="11"/>
  <c r="E21" i="11"/>
  <c r="E22" i="11"/>
  <c r="D22" i="11"/>
  <c r="C22" i="11"/>
  <c r="E25" i="11"/>
  <c r="E31" i="11" s="1"/>
  <c r="E26" i="11"/>
  <c r="E27" i="11"/>
  <c r="E28" i="11"/>
  <c r="E29" i="11"/>
  <c r="E30" i="11"/>
  <c r="D31" i="11"/>
  <c r="C31" i="11"/>
  <c r="E7" i="3"/>
  <c r="E34" i="11"/>
  <c r="E35" i="11"/>
  <c r="E36" i="11"/>
  <c r="E37" i="11"/>
  <c r="E38" i="11"/>
  <c r="E39" i="11"/>
  <c r="E40" i="11"/>
  <c r="E41" i="11"/>
  <c r="D41" i="11"/>
  <c r="C41" i="11"/>
  <c r="E44" i="11"/>
  <c r="E50" i="11" s="1"/>
  <c r="E45" i="11"/>
  <c r="E46" i="11"/>
  <c r="E47" i="11"/>
  <c r="E48" i="11"/>
  <c r="E49" i="11"/>
  <c r="D50" i="11"/>
  <c r="C50" i="11"/>
  <c r="E53" i="11"/>
  <c r="E54" i="11"/>
  <c r="E55" i="11"/>
  <c r="E56" i="11"/>
  <c r="E57" i="11"/>
  <c r="E58" i="11"/>
  <c r="E59" i="11"/>
  <c r="E60" i="11"/>
  <c r="E61" i="11"/>
  <c r="D61" i="11"/>
  <c r="C61" i="11"/>
  <c r="C34" i="3"/>
  <c r="B34" i="3"/>
  <c r="E64" i="11"/>
  <c r="E65" i="11"/>
  <c r="E66" i="11"/>
  <c r="E67" i="11"/>
  <c r="E70" i="11" s="1"/>
  <c r="E68" i="11"/>
  <c r="E69" i="11"/>
  <c r="D70" i="11"/>
  <c r="C70" i="11"/>
  <c r="E73" i="11"/>
  <c r="E74" i="11"/>
  <c r="E75" i="11"/>
  <c r="E76" i="11"/>
  <c r="E77" i="11"/>
  <c r="E78" i="11"/>
  <c r="E79" i="11"/>
  <c r="D79" i="11"/>
  <c r="C79" i="11"/>
  <c r="E82" i="11"/>
  <c r="E83" i="11"/>
  <c r="E89" i="11" s="1"/>
  <c r="E84" i="11"/>
  <c r="E85" i="11"/>
  <c r="E86" i="11"/>
  <c r="E87" i="11"/>
  <c r="E88" i="11"/>
  <c r="E113" i="11"/>
  <c r="F59" i="11"/>
  <c r="F64" i="11" s="1"/>
  <c r="F60" i="11"/>
  <c r="F61" i="11"/>
  <c r="F62" i="11"/>
  <c r="C117" i="11"/>
  <c r="F63" i="11"/>
  <c r="E118" i="11"/>
  <c r="D118" i="11"/>
  <c r="C118" i="11"/>
  <c r="F49" i="11"/>
  <c r="D104" i="11"/>
  <c r="F50" i="11"/>
  <c r="F56" i="11" s="1"/>
  <c r="F51" i="11"/>
  <c r="F52" i="11"/>
  <c r="F53" i="11"/>
  <c r="D108" i="11"/>
  <c r="F54" i="11"/>
  <c r="F55" i="11"/>
  <c r="E110" i="11"/>
  <c r="D110" i="11"/>
  <c r="C110" i="11"/>
  <c r="F38" i="11"/>
  <c r="C93" i="11"/>
  <c r="F39" i="11" s="1"/>
  <c r="F46" i="11" s="1"/>
  <c r="E93" i="11"/>
  <c r="E94" i="11"/>
  <c r="F40" i="11"/>
  <c r="F41" i="11"/>
  <c r="F42" i="11"/>
  <c r="C97" i="11"/>
  <c r="F43" i="11"/>
  <c r="F44" i="11"/>
  <c r="C99" i="11"/>
  <c r="F45" i="11"/>
  <c r="E100" i="11"/>
  <c r="D100" i="11"/>
  <c r="D89" i="11"/>
  <c r="C89" i="11"/>
  <c r="E2" i="3"/>
  <c r="F2" i="10"/>
  <c r="E3" i="10"/>
  <c r="F3" i="10"/>
  <c r="D4" i="10"/>
  <c r="D7" i="10" s="1"/>
  <c r="F4" i="10"/>
  <c r="E5" i="10"/>
  <c r="F5" i="10"/>
  <c r="F6" i="10"/>
  <c r="F7" i="10"/>
  <c r="E7" i="10"/>
  <c r="C7" i="10"/>
  <c r="F10" i="10"/>
  <c r="F14" i="10" s="1"/>
  <c r="F11" i="10"/>
  <c r="F12" i="10"/>
  <c r="C13" i="10"/>
  <c r="F13" i="10"/>
  <c r="E14" i="10"/>
  <c r="D14" i="10"/>
  <c r="C14" i="10"/>
  <c r="C17" i="10"/>
  <c r="D17" i="10"/>
  <c r="E17" i="10"/>
  <c r="E23" i="10" s="1"/>
  <c r="F17" i="10"/>
  <c r="F23" i="10" s="1"/>
  <c r="F18" i="10"/>
  <c r="D19" i="10"/>
  <c r="F19" i="10"/>
  <c r="F20" i="10"/>
  <c r="C21" i="10"/>
  <c r="D21" i="10"/>
  <c r="F21" i="10"/>
  <c r="F22" i="10"/>
  <c r="D23" i="10"/>
  <c r="C23" i="10"/>
  <c r="F26" i="10"/>
  <c r="F27" i="10"/>
  <c r="F28" i="10"/>
  <c r="C29" i="10"/>
  <c r="F29" i="10" s="1"/>
  <c r="F30" i="10"/>
  <c r="D31" i="10"/>
  <c r="E31" i="10"/>
  <c r="E17" i="3"/>
  <c r="E6" i="3"/>
  <c r="E11" i="3"/>
  <c r="E10" i="3"/>
  <c r="E15" i="3"/>
  <c r="E4" i="3"/>
  <c r="E8" i="3"/>
  <c r="E9" i="3"/>
  <c r="E12" i="3"/>
  <c r="E16" i="3"/>
  <c r="L6" i="3"/>
  <c r="L7" i="3"/>
  <c r="F34" i="10"/>
  <c r="F35" i="10"/>
  <c r="F36" i="10"/>
  <c r="F37" i="10"/>
  <c r="F38" i="10"/>
  <c r="E38" i="10"/>
  <c r="D38" i="10"/>
  <c r="C38" i="10"/>
  <c r="E41" i="10"/>
  <c r="F41" i="10" s="1"/>
  <c r="F47" i="10" s="1"/>
  <c r="F42" i="10"/>
  <c r="C43" i="10"/>
  <c r="F43" i="10"/>
  <c r="F44" i="10"/>
  <c r="F45" i="10"/>
  <c r="F46" i="10"/>
  <c r="D47" i="10"/>
  <c r="C47" i="10"/>
  <c r="F50" i="10"/>
  <c r="F51" i="10"/>
  <c r="C52" i="10"/>
  <c r="C56" i="10" s="1"/>
  <c r="D52" i="10"/>
  <c r="F52" i="10"/>
  <c r="F53" i="10"/>
  <c r="C54" i="10"/>
  <c r="F54" i="10"/>
  <c r="C55" i="10"/>
  <c r="F55" i="10" s="1"/>
  <c r="E56" i="10"/>
  <c r="D56" i="10"/>
  <c r="C59" i="10"/>
  <c r="F59" i="10"/>
  <c r="F60" i="10"/>
  <c r="F61" i="10"/>
  <c r="C62" i="10"/>
  <c r="F62" i="10"/>
  <c r="F63" i="10"/>
  <c r="E63" i="10"/>
  <c r="D63" i="10"/>
  <c r="C63" i="10"/>
  <c r="C66" i="10"/>
  <c r="F66" i="10" s="1"/>
  <c r="F67" i="10"/>
  <c r="D68" i="10"/>
  <c r="F68" i="10"/>
  <c r="F69" i="10"/>
  <c r="C70" i="10"/>
  <c r="F70" i="10"/>
  <c r="C71" i="10"/>
  <c r="F71" i="10" s="1"/>
  <c r="E72" i="10"/>
  <c r="D72" i="10"/>
  <c r="F75" i="10"/>
  <c r="F85" i="10" s="1"/>
  <c r="F76" i="10"/>
  <c r="E77" i="10"/>
  <c r="F77" i="10" s="1"/>
  <c r="D78" i="10"/>
  <c r="F78" i="10"/>
  <c r="F79" i="10"/>
  <c r="F80" i="10"/>
  <c r="F82" i="10"/>
  <c r="F83" i="10"/>
  <c r="F84" i="10"/>
  <c r="D85" i="10"/>
  <c r="C85" i="10"/>
  <c r="C88" i="10"/>
  <c r="F88" i="10"/>
  <c r="F93" i="10" s="1"/>
  <c r="F89" i="10"/>
  <c r="E90" i="10"/>
  <c r="F90" i="10" s="1"/>
  <c r="F91" i="10"/>
  <c r="C92" i="10"/>
  <c r="F92" i="10"/>
  <c r="D93" i="10"/>
  <c r="C93" i="10"/>
  <c r="F96" i="10"/>
  <c r="F97" i="10"/>
  <c r="F98" i="10"/>
  <c r="F99" i="10"/>
  <c r="E99" i="10"/>
  <c r="D99" i="10"/>
  <c r="C99" i="10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C19" i="8"/>
  <c r="B19" i="8"/>
  <c r="F23" i="8"/>
  <c r="E24" i="8"/>
  <c r="F24" i="8" s="1"/>
  <c r="F28" i="8" s="1"/>
  <c r="D25" i="8"/>
  <c r="E25" i="8"/>
  <c r="F25" i="8"/>
  <c r="F26" i="8"/>
  <c r="C27" i="8"/>
  <c r="F27" i="8"/>
  <c r="D28" i="8"/>
  <c r="C28" i="8"/>
  <c r="C35" i="3"/>
  <c r="C31" i="8"/>
  <c r="F31" i="8"/>
  <c r="F32" i="8"/>
  <c r="F33" i="8"/>
  <c r="F39" i="8" s="1"/>
  <c r="D34" i="8"/>
  <c r="F34" i="8"/>
  <c r="F35" i="8"/>
  <c r="F36" i="8"/>
  <c r="F37" i="8"/>
  <c r="F38" i="8"/>
  <c r="E39" i="8"/>
  <c r="D39" i="8"/>
  <c r="C39" i="8"/>
  <c r="F42" i="8"/>
  <c r="F43" i="8"/>
  <c r="E44" i="8"/>
  <c r="F44" i="8"/>
  <c r="F45" i="8"/>
  <c r="C46" i="8"/>
  <c r="F46" i="8" s="1"/>
  <c r="F47" i="8"/>
  <c r="E48" i="8"/>
  <c r="D48" i="8"/>
  <c r="F51" i="8"/>
  <c r="F52" i="8"/>
  <c r="F58" i="8" s="1"/>
  <c r="F53" i="8"/>
  <c r="D54" i="8"/>
  <c r="D58" i="8" s="1"/>
  <c r="F54" i="8"/>
  <c r="F55" i="8"/>
  <c r="F56" i="8"/>
  <c r="F57" i="8"/>
  <c r="E58" i="8"/>
  <c r="C58" i="8"/>
  <c r="B25" i="3"/>
  <c r="C25" i="3"/>
  <c r="B26" i="3"/>
  <c r="C26" i="3"/>
  <c r="B27" i="3"/>
  <c r="C27" i="3"/>
  <c r="B32" i="3"/>
  <c r="C32" i="3"/>
  <c r="B28" i="3"/>
  <c r="C28" i="3"/>
  <c r="B29" i="3"/>
  <c r="C29" i="3"/>
  <c r="B30" i="3"/>
  <c r="C30" i="3"/>
  <c r="B31" i="3"/>
  <c r="C31" i="3"/>
  <c r="B33" i="3"/>
  <c r="C33" i="3"/>
  <c r="B35" i="3"/>
  <c r="B36" i="3"/>
  <c r="B37" i="3"/>
  <c r="C37" i="3"/>
  <c r="B38" i="3"/>
  <c r="C38" i="3"/>
  <c r="B39" i="3"/>
  <c r="C39" i="3"/>
  <c r="C40" i="3"/>
  <c r="D40" i="3" s="1"/>
  <c r="E141" i="8"/>
  <c r="E146" i="8" s="1"/>
  <c r="E142" i="8"/>
  <c r="E143" i="8"/>
  <c r="E144" i="8"/>
  <c r="E145" i="8"/>
  <c r="D146" i="8"/>
  <c r="C146" i="8"/>
  <c r="B146" i="8"/>
  <c r="E140" i="8"/>
  <c r="E130" i="8"/>
  <c r="E137" i="8" s="1"/>
  <c r="E131" i="8"/>
  <c r="E132" i="8"/>
  <c r="E133" i="8"/>
  <c r="E134" i="8"/>
  <c r="E135" i="8"/>
  <c r="E136" i="8"/>
  <c r="D137" i="8"/>
  <c r="C137" i="8"/>
  <c r="B137" i="8"/>
  <c r="E116" i="8"/>
  <c r="E117" i="8"/>
  <c r="E118" i="8"/>
  <c r="E119" i="8"/>
  <c r="E127" i="8" s="1"/>
  <c r="E121" i="8"/>
  <c r="E122" i="8"/>
  <c r="E123" i="8"/>
  <c r="E124" i="8"/>
  <c r="E125" i="8"/>
  <c r="E126" i="8"/>
  <c r="D127" i="8"/>
  <c r="C127" i="8"/>
  <c r="B127" i="8"/>
  <c r="E103" i="8"/>
  <c r="E105" i="8"/>
  <c r="E106" i="8"/>
  <c r="E107" i="8"/>
  <c r="E108" i="8"/>
  <c r="E109" i="8"/>
  <c r="E110" i="8"/>
  <c r="E111" i="8"/>
  <c r="E112" i="8"/>
  <c r="E113" i="8"/>
  <c r="D113" i="8"/>
  <c r="C113" i="8"/>
  <c r="B11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D100" i="8"/>
  <c r="C100" i="8"/>
  <c r="B100" i="8"/>
  <c r="E73" i="8"/>
  <c r="E74" i="8"/>
  <c r="E75" i="8"/>
  <c r="E76" i="8"/>
  <c r="E77" i="8"/>
  <c r="E78" i="8"/>
  <c r="E79" i="8"/>
  <c r="E80" i="8"/>
  <c r="E81" i="8"/>
  <c r="D81" i="8"/>
  <c r="C81" i="8"/>
  <c r="B81" i="8"/>
  <c r="E61" i="8"/>
  <c r="E62" i="8"/>
  <c r="E63" i="8"/>
  <c r="E65" i="8"/>
  <c r="C66" i="8"/>
  <c r="E66" i="8" s="1"/>
  <c r="E67" i="8"/>
  <c r="E68" i="8"/>
  <c r="E69" i="8"/>
  <c r="D70" i="8"/>
  <c r="B70" i="8"/>
  <c r="E134" i="7"/>
  <c r="E135" i="7"/>
  <c r="E138" i="7" s="1"/>
  <c r="E136" i="7"/>
  <c r="E137" i="7"/>
  <c r="D138" i="7"/>
  <c r="C138" i="7"/>
  <c r="B138" i="7"/>
  <c r="E126" i="7"/>
  <c r="E127" i="7"/>
  <c r="E128" i="7"/>
  <c r="E131" i="7" s="1"/>
  <c r="E129" i="7"/>
  <c r="E130" i="7"/>
  <c r="D131" i="7"/>
  <c r="C131" i="7"/>
  <c r="B131" i="7"/>
  <c r="E114" i="7"/>
  <c r="E115" i="7"/>
  <c r="E116" i="7"/>
  <c r="E123" i="7" s="1"/>
  <c r="E117" i="7"/>
  <c r="E118" i="7"/>
  <c r="E119" i="7"/>
  <c r="E120" i="7"/>
  <c r="E121" i="7"/>
  <c r="E122" i="7"/>
  <c r="D123" i="7"/>
  <c r="C123" i="7"/>
  <c r="B123" i="7"/>
  <c r="E110" i="7"/>
  <c r="E111" i="7"/>
  <c r="D111" i="7"/>
  <c r="C111" i="7"/>
  <c r="B111" i="7"/>
  <c r="E101" i="7"/>
  <c r="E106" i="7" s="1"/>
  <c r="E102" i="7"/>
  <c r="E103" i="7"/>
  <c r="E104" i="7"/>
  <c r="E105" i="7"/>
  <c r="D106" i="7"/>
  <c r="C106" i="7"/>
  <c r="B106" i="7"/>
  <c r="E88" i="7"/>
  <c r="E89" i="7"/>
  <c r="E90" i="7"/>
  <c r="E91" i="7"/>
  <c r="E98" i="7" s="1"/>
  <c r="E92" i="7"/>
  <c r="E93" i="7"/>
  <c r="E94" i="7"/>
  <c r="E95" i="7"/>
  <c r="E96" i="7"/>
  <c r="E97" i="7"/>
  <c r="D98" i="7"/>
  <c r="C98" i="7"/>
  <c r="B98" i="7"/>
  <c r="D74" i="7"/>
  <c r="D78" i="7" s="1"/>
  <c r="E74" i="7"/>
  <c r="E75" i="7"/>
  <c r="E76" i="7"/>
  <c r="E77" i="7"/>
  <c r="E78" i="7"/>
  <c r="C78" i="7"/>
  <c r="B78" i="7"/>
  <c r="E61" i="7"/>
  <c r="E71" i="7" s="1"/>
  <c r="E62" i="7"/>
  <c r="E63" i="7"/>
  <c r="E64" i="7"/>
  <c r="E65" i="7"/>
  <c r="E66" i="7"/>
  <c r="E67" i="7"/>
  <c r="E68" i="7"/>
  <c r="E69" i="7"/>
  <c r="E70" i="7"/>
  <c r="D71" i="7"/>
  <c r="C71" i="7"/>
  <c r="B71" i="7"/>
  <c r="E43" i="7"/>
  <c r="E44" i="7"/>
  <c r="E47" i="7" s="1"/>
  <c r="E45" i="7"/>
  <c r="E46" i="7"/>
  <c r="E50" i="7"/>
  <c r="E51" i="7"/>
  <c r="E52" i="7"/>
  <c r="E53" i="7"/>
  <c r="E54" i="7"/>
  <c r="E55" i="7"/>
  <c r="E56" i="7"/>
  <c r="E57" i="7"/>
  <c r="E19" i="7"/>
  <c r="E20" i="7"/>
  <c r="E21" i="7"/>
  <c r="E22" i="7"/>
  <c r="E23" i="7"/>
  <c r="E24" i="7"/>
  <c r="E25" i="7"/>
  <c r="E26" i="7"/>
  <c r="E28" i="7"/>
  <c r="E29" i="7"/>
  <c r="E30" i="7"/>
  <c r="E31" i="7"/>
  <c r="E32" i="7"/>
  <c r="E33" i="7"/>
  <c r="E34" i="7"/>
  <c r="E35" i="7"/>
  <c r="E36" i="7"/>
  <c r="E37" i="7"/>
  <c r="E38" i="7"/>
  <c r="E39" i="7"/>
  <c r="E2" i="7"/>
  <c r="E3" i="7"/>
  <c r="E4" i="7"/>
  <c r="E5" i="7"/>
  <c r="E6" i="7"/>
  <c r="E7" i="7"/>
  <c r="E10" i="7"/>
  <c r="E11" i="7"/>
  <c r="E12" i="7"/>
  <c r="D13" i="7"/>
  <c r="E13" i="7" s="1"/>
  <c r="E15" i="7"/>
  <c r="E16" i="7"/>
  <c r="E17" i="7"/>
  <c r="E18" i="7"/>
  <c r="D58" i="7"/>
  <c r="C58" i="7"/>
  <c r="B58" i="7"/>
  <c r="D47" i="7"/>
  <c r="C47" i="7"/>
  <c r="B47" i="7"/>
  <c r="C40" i="7"/>
  <c r="B40" i="7"/>
  <c r="D39" i="3" l="1"/>
  <c r="D25" i="3"/>
  <c r="E20" i="3"/>
  <c r="L5" i="3" s="1"/>
  <c r="F56" i="10"/>
  <c r="E40" i="7"/>
  <c r="E58" i="7" s="1"/>
  <c r="E70" i="8"/>
  <c r="F48" i="8"/>
  <c r="F72" i="10"/>
  <c r="F31" i="10"/>
  <c r="C70" i="8"/>
  <c r="C31" i="10"/>
  <c r="D40" i="7"/>
  <c r="C48" i="8"/>
  <c r="E93" i="10"/>
  <c r="E85" i="10"/>
  <c r="C100" i="11"/>
  <c r="E28" i="8"/>
  <c r="C72" i="10"/>
  <c r="E47" i="10"/>
  <c r="E95" i="12"/>
  <c r="E114" i="12"/>
  <c r="D36" i="3"/>
  <c r="E75" i="12"/>
  <c r="E67" i="12"/>
  <c r="E105" i="12"/>
  <c r="E86" i="12"/>
  <c r="D31" i="3"/>
  <c r="D37" i="3"/>
  <c r="D35" i="3"/>
  <c r="D34" i="3"/>
  <c r="J8" i="3"/>
  <c r="L8" i="3" s="1"/>
  <c r="D26" i="3"/>
  <c r="D38" i="3"/>
  <c r="D30" i="3"/>
  <c r="D32" i="3"/>
  <c r="D33" i="3"/>
  <c r="D28" i="3"/>
  <c r="D29" i="3"/>
  <c r="D27" i="3"/>
  <c r="D42" i="3" l="1"/>
</calcChain>
</file>

<file path=xl/connections.xml><?xml version="1.0" encoding="utf-8"?>
<connections xmlns="http://schemas.openxmlformats.org/spreadsheetml/2006/main">
  <connection id="1" name="DOI-info" type="6" refreshedVersion="4" background="1" saveData="1">
    <textPr codePage="437" firstRow="2" sourceFile="Z:\HIRDLS\V7 release\DOI\DOI-info.csv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<sst xmlns="http://schemas.openxmlformats.org/spreadsheetml/2006/main" count="1550" uniqueCount="187">
  <si>
    <t>Reserved</t>
  </si>
  <si>
    <t>Registered</t>
  </si>
  <si>
    <t>SeaBASS</t>
  </si>
  <si>
    <t>Total DOIs</t>
  </si>
  <si>
    <t>AIRS</t>
  </si>
  <si>
    <t>AMSR-E</t>
  </si>
  <si>
    <t>Aquaris</t>
  </si>
  <si>
    <t>GLAS</t>
  </si>
  <si>
    <t>GPM</t>
  </si>
  <si>
    <t>HIRDLS</t>
  </si>
  <si>
    <t>MEaSUREs - SRTM</t>
  </si>
  <si>
    <t>MEaSUREs - WELD</t>
  </si>
  <si>
    <t>MEaSUREs - Wentz</t>
  </si>
  <si>
    <t>MODIS</t>
  </si>
  <si>
    <t>MOPITT</t>
  </si>
  <si>
    <t>Nimbus</t>
  </si>
  <si>
    <t>PO.DAAC</t>
  </si>
  <si>
    <t>SMAP</t>
  </si>
  <si>
    <t>Suomi-NPP</t>
  </si>
  <si>
    <t>DAAC</t>
  </si>
  <si>
    <t>NSIDC</t>
  </si>
  <si>
    <t>GES DISC</t>
  </si>
  <si>
    <t>GHRC</t>
  </si>
  <si>
    <t>LP DAAC</t>
  </si>
  <si>
    <t>LAADS</t>
  </si>
  <si>
    <t>LARC</t>
  </si>
  <si>
    <t>OBPG</t>
  </si>
  <si>
    <t>ASF</t>
  </si>
  <si>
    <t>Additions since 2/1/14</t>
  </si>
  <si>
    <t>GPM-GV</t>
  </si>
  <si>
    <t>Ozone PEATE*</t>
  </si>
  <si>
    <t># New Reserved DOIs</t>
  </si>
  <si>
    <t># New Registered DOIs</t>
  </si>
  <si>
    <t># Updated DOIs*</t>
  </si>
  <si>
    <t>Total</t>
  </si>
  <si>
    <t>Additions since 3/1/14</t>
  </si>
  <si>
    <t>FIRMS</t>
  </si>
  <si>
    <t>NASA LANCE FIRMS</t>
  </si>
  <si>
    <t>Ocean Color</t>
  </si>
  <si>
    <t>Additions since 4/1/14</t>
  </si>
  <si>
    <t>ASTER</t>
  </si>
  <si>
    <t>ESDIS</t>
  </si>
  <si>
    <t>ORNL*</t>
  </si>
  <si>
    <t>SEDAC*</t>
  </si>
  <si>
    <t>Total DOIs to be Registered =</t>
  </si>
  <si>
    <t>MLS</t>
  </si>
  <si>
    <t>HS3</t>
  </si>
  <si>
    <t>TES</t>
  </si>
  <si>
    <t>ASDC</t>
  </si>
  <si>
    <t>Additions since 5/1/14</t>
  </si>
  <si>
    <t>ASTER**</t>
  </si>
  <si>
    <t>**Reregistered ASTER DOIs with version number in DOI.</t>
  </si>
  <si>
    <t>NSDIC</t>
  </si>
  <si>
    <t>PPS</t>
  </si>
  <si>
    <t>Additions since 6/1/14</t>
  </si>
  <si>
    <t>MEaSUREs - Cryosphere</t>
  </si>
  <si>
    <t>Additions since 7/1/14</t>
  </si>
  <si>
    <t>ACES</t>
  </si>
  <si>
    <t>TC4</t>
  </si>
  <si>
    <t>GNSS</t>
  </si>
  <si>
    <t>CDDIS</t>
  </si>
  <si>
    <t>Additions since 8/1/14</t>
  </si>
  <si>
    <t>CAMEX-3</t>
  </si>
  <si>
    <t>CAMEX-4</t>
  </si>
  <si>
    <t>NCA-LDAS</t>
  </si>
  <si>
    <t xml:space="preserve"> Instrument/Campaign</t>
  </si>
  <si>
    <t>Additions since 9/1/14</t>
  </si>
  <si>
    <t>Instrument/Campaign</t>
  </si>
  <si>
    <t>Additions since 10/1/14</t>
  </si>
  <si>
    <t>Aquarius</t>
  </si>
  <si>
    <t>GRIP</t>
  </si>
  <si>
    <t>MEaSUREs - RASI</t>
  </si>
  <si>
    <t>Sands</t>
  </si>
  <si>
    <t>NAMMA</t>
  </si>
  <si>
    <t>Lightning</t>
  </si>
  <si>
    <t>Other GHRC</t>
  </si>
  <si>
    <t>Additions since 11/1/14</t>
  </si>
  <si>
    <t>Other ASF</t>
  </si>
  <si>
    <t>AMSR2-NRT</t>
  </si>
  <si>
    <t>MERRA2</t>
  </si>
  <si>
    <t>NOBM</t>
  </si>
  <si>
    <t>Additions since 12/1/14</t>
  </si>
  <si>
    <t xml:space="preserve"> 2/1/14 - 12/31/14</t>
  </si>
  <si>
    <t>Aircraft Field Campaigns</t>
  </si>
  <si>
    <t>Additions since 1/1/15</t>
  </si>
  <si>
    <t>Additions since 2/1/15</t>
  </si>
  <si>
    <t>TCTE</t>
  </si>
  <si>
    <t>CERES</t>
  </si>
  <si>
    <t>Aqua AIRS</t>
  </si>
  <si>
    <t>Additions since 3/1/15</t>
  </si>
  <si>
    <t>AMRS-E</t>
  </si>
  <si>
    <t>IceBridge</t>
  </si>
  <si>
    <t>Other NSIDC</t>
  </si>
  <si>
    <t>MISR</t>
  </si>
  <si>
    <t>GLDAS</t>
  </si>
  <si>
    <t>Additions since 4/1/15</t>
  </si>
  <si>
    <t>MEaSUREs - Krotkov</t>
  </si>
  <si>
    <t>NLDAS</t>
  </si>
  <si>
    <t>Additions since 5/1/15</t>
  </si>
  <si>
    <t>CALIPSO</t>
  </si>
  <si>
    <t>MERRA-2</t>
  </si>
  <si>
    <t>MERRA</t>
  </si>
  <si>
    <t>Additions since 6/1/15</t>
  </si>
  <si>
    <t>LANCE MODIS</t>
  </si>
  <si>
    <t>NRT</t>
  </si>
  <si>
    <t>AMRS2-NRT</t>
  </si>
  <si>
    <t>DOI Provider</t>
  </si>
  <si>
    <t>ASDC DAAC</t>
  </si>
  <si>
    <t>OB.DAAC</t>
  </si>
  <si>
    <t>Data Distributor</t>
  </si>
  <si>
    <t>Ozone PEATE</t>
  </si>
  <si>
    <t>ASF DAAC</t>
  </si>
  <si>
    <t>GHRC DAAC</t>
  </si>
  <si>
    <t>NSIDC DAAC</t>
  </si>
  <si>
    <t>LPVS</t>
  </si>
  <si>
    <t>LANCE AMSR2</t>
  </si>
  <si>
    <t>GPM/GV</t>
  </si>
  <si>
    <t>OMI</t>
  </si>
  <si>
    <t>Additions since 8/1/15</t>
  </si>
  <si>
    <t>Additions since 9/1/15</t>
  </si>
  <si>
    <t>LPDAAC</t>
  </si>
  <si>
    <t>Totals</t>
  </si>
  <si>
    <t>ICESat SIPS</t>
  </si>
  <si>
    <t>Additions since 10/1/15</t>
  </si>
  <si>
    <t>Additions since 11/1/15</t>
  </si>
  <si>
    <t>Additions since 12/1/15</t>
  </si>
  <si>
    <t>NSDIC DAAC</t>
  </si>
  <si>
    <t>Registered DOIs</t>
  </si>
  <si>
    <t>Reserved DOIs</t>
  </si>
  <si>
    <t>1/1/15-12/31/15</t>
  </si>
  <si>
    <t>Additions since 1/1/16</t>
  </si>
  <si>
    <t>Additions since 2/1/16</t>
  </si>
  <si>
    <t>Additions since 3/1/16</t>
  </si>
  <si>
    <t>Additions since 4/1/16</t>
  </si>
  <si>
    <t>Additions since 5/1/16</t>
  </si>
  <si>
    <t>LANCE FIRMS</t>
  </si>
  <si>
    <t>Additions since 6/1/16</t>
  </si>
  <si>
    <t>Additions since 7/1/16</t>
  </si>
  <si>
    <t>Additions since 8/1/16</t>
  </si>
  <si>
    <t>Additions since 9/1/16</t>
  </si>
  <si>
    <t>Additions since 10/1/16</t>
  </si>
  <si>
    <t>Additions since 11/1/16</t>
  </si>
  <si>
    <t>Additions since 12/1/16</t>
  </si>
  <si>
    <t>Additions since 1/1/17</t>
  </si>
  <si>
    <t>Additions since 2/1/17</t>
  </si>
  <si>
    <t>Additions since 3/1/17</t>
  </si>
  <si>
    <t># Registered DOIs</t>
  </si>
  <si>
    <t># Reserved DOIs</t>
  </si>
  <si>
    <t>Additions for May 2017</t>
  </si>
  <si>
    <t>Additions for June 2017</t>
  </si>
  <si>
    <t>Additions for April 2017</t>
  </si>
  <si>
    <t>LP.DAAC</t>
  </si>
  <si>
    <t>Additions for July 2017</t>
  </si>
  <si>
    <t>Additions for August 2017</t>
  </si>
  <si>
    <t>Additions for September 2017</t>
  </si>
  <si>
    <t>Additions for October 2017</t>
  </si>
  <si>
    <t>Additions for November 2017</t>
  </si>
  <si>
    <t>Additions for December 2017</t>
  </si>
  <si>
    <t>Additions for Januray 2018</t>
  </si>
  <si>
    <t>Additions for Feb 2018</t>
  </si>
  <si>
    <t>Additions for March 2018</t>
  </si>
  <si>
    <t>Additions for April 2018</t>
  </si>
  <si>
    <t>Additions for May 2018</t>
  </si>
  <si>
    <t>Additions for June 2018</t>
  </si>
  <si>
    <t>Additions for July 2018</t>
  </si>
  <si>
    <t>Additions for Aug 2018</t>
  </si>
  <si>
    <t>Additions for Sept 2018</t>
  </si>
  <si>
    <t>Additions for Oct 2018</t>
  </si>
  <si>
    <t>Additions for Nov 2018</t>
  </si>
  <si>
    <t>Additions for Dec 2018</t>
  </si>
  <si>
    <t>Additions for Jan 2019</t>
  </si>
  <si>
    <t>* Directly registered with Service Provider</t>
  </si>
  <si>
    <t>Registered: Created with ESDIS and also registered with Service Provider</t>
  </si>
  <si>
    <t>Reserved: Created with ESDIS but not registered with Service Provider</t>
  </si>
  <si>
    <t>Additions for Feb 2019</t>
  </si>
  <si>
    <t>Additions for Mar 2019</t>
  </si>
  <si>
    <t>Additions for Apr 2019</t>
  </si>
  <si>
    <t>VIIRS ATM SIPS</t>
  </si>
  <si>
    <t>Additions for May 2019</t>
  </si>
  <si>
    <t>Additions for June 2019</t>
  </si>
  <si>
    <t>Additions for July 2019</t>
  </si>
  <si>
    <t>Additions for Aug 2019</t>
  </si>
  <si>
    <t>Additions for Sept 2019</t>
  </si>
  <si>
    <t>Additions for Oct 2019</t>
  </si>
  <si>
    <t>AMES Research Center</t>
  </si>
  <si>
    <t>Additions for Nov 2019</t>
  </si>
  <si>
    <t>Ames Research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</si>
</sst>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sz val="11"/>
      <color indexed="8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4"/>
      <color rgb="FF000000"/>
      <name val="Garamond"/>
      <family val="1"/>
    </font>
    <font>
      <b/>
      <sz val="14"/>
      <color rgb="FF333333"/>
      <name val="Garamond"/>
      <family val="1"/>
    </font>
    <font>
      <b/>
      <sz val="14"/>
      <color rgb="FF000000"/>
      <name val="Garamond"/>
      <family val="1"/>
    </font>
    <font>
      <b/>
      <sz val="12"/>
      <color rgb="FF000000"/>
      <name val="Garamond"/>
      <family val="1"/>
    </font>
    <font>
      <sz val="14"/>
      <name val="Garamond"/>
      <family val="1"/>
    </font>
    <font>
      <u/>
      <sz val="14"/>
      <color theme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/>
    <xf numFmtId="0" fontId="5" fillId="0" borderId="2" xfId="0" applyFont="1" applyBorder="1" applyAlignment="1"/>
    <xf numFmtId="0" fontId="8" fillId="0" borderId="0" xfId="0" applyFont="1" applyAlignment="1"/>
    <xf numFmtId="0" fontId="8" fillId="0" borderId="0" xfId="0" applyFont="1"/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3" fontId="8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4" fillId="0" borderId="5" xfId="0" applyFont="1" applyBorder="1" applyAlignment="1"/>
    <xf numFmtId="0" fontId="4" fillId="0" borderId="5" xfId="0" applyFont="1" applyBorder="1" applyAlignment="1">
      <alignment vertical="center"/>
    </xf>
    <xf numFmtId="0" fontId="4" fillId="0" borderId="7" xfId="0" applyFont="1" applyBorder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8" fillId="0" borderId="1" xfId="0" applyFont="1" applyBorder="1"/>
    <xf numFmtId="0" fontId="12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10" xfId="0" applyFont="1" applyBorder="1" applyAlignment="1">
      <alignment vertical="center"/>
    </xf>
    <xf numFmtId="0" fontId="6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6" fillId="0" borderId="0" xfId="0" applyFont="1" applyBorder="1"/>
    <xf numFmtId="0" fontId="4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8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6" xfId="0" applyFont="1" applyBorder="1"/>
    <xf numFmtId="0" fontId="12" fillId="0" borderId="19" xfId="0" applyFont="1" applyBorder="1"/>
    <xf numFmtId="0" fontId="12" fillId="0" borderId="19" xfId="0" applyFont="1" applyBorder="1" applyAlignment="1">
      <alignment vertical="center"/>
    </xf>
    <xf numFmtId="0" fontId="5" fillId="0" borderId="0" xfId="0" applyFont="1" applyBorder="1"/>
    <xf numFmtId="0" fontId="12" fillId="0" borderId="20" xfId="0" applyFont="1" applyBorder="1"/>
    <xf numFmtId="0" fontId="12" fillId="0" borderId="1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5" fillId="0" borderId="18" xfId="0" applyFont="1" applyBorder="1"/>
    <xf numFmtId="0" fontId="5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right" vertical="center" wrapText="1"/>
    </xf>
    <xf numFmtId="0" fontId="6" fillId="0" borderId="19" xfId="0" applyFont="1" applyBorder="1"/>
    <xf numFmtId="0" fontId="8" fillId="0" borderId="0" xfId="0" applyFont="1" applyBorder="1"/>
    <xf numFmtId="0" fontId="8" fillId="0" borderId="0" xfId="0" applyFont="1" applyBorder="1" applyAlignment="1"/>
    <xf numFmtId="0" fontId="7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" xfId="0" applyFont="1" applyBorder="1"/>
    <xf numFmtId="0" fontId="13" fillId="0" borderId="1" xfId="0" applyFont="1" applyBorder="1"/>
    <xf numFmtId="0" fontId="7" fillId="0" borderId="1" xfId="0" applyFont="1" applyBorder="1" applyAlignment="1"/>
    <xf numFmtId="0" fontId="14" fillId="0" borderId="1" xfId="552" applyFont="1" applyBorder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/>
    <xf numFmtId="3" fontId="8" fillId="0" borderId="3" xfId="0" applyNumberFormat="1" applyFont="1" applyBorder="1"/>
    <xf numFmtId="3" fontId="7" fillId="0" borderId="3" xfId="0" applyNumberFormat="1" applyFont="1" applyBorder="1"/>
    <xf numFmtId="0" fontId="7" fillId="4" borderId="3" xfId="0" applyFont="1" applyFill="1" applyBorder="1"/>
    <xf numFmtId="0" fontId="15" fillId="4" borderId="3" xfId="0" applyFont="1" applyFill="1" applyBorder="1" applyAlignment="1"/>
    <xf numFmtId="3" fontId="13" fillId="0" borderId="3" xfId="0" applyNumberFormat="1" applyFont="1" applyBorder="1"/>
    <xf numFmtId="0" fontId="8" fillId="0" borderId="5" xfId="0" applyFont="1" applyBorder="1" applyAlignment="1">
      <alignment horizontal="right" vertical="center"/>
    </xf>
    <xf numFmtId="0" fontId="10" fillId="2" borderId="7" xfId="0" applyFont="1" applyFill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8" fillId="0" borderId="1" xfId="0" applyNumberFormat="1" applyFont="1" applyBorder="1"/>
    <xf numFmtId="3" fontId="8" fillId="0" borderId="1" xfId="0" applyNumberFormat="1" applyFont="1" applyBorder="1" applyAlignment="1"/>
    <xf numFmtId="3" fontId="7" fillId="0" borderId="1" xfId="0" applyNumberFormat="1" applyFont="1" applyBorder="1"/>
    <xf numFmtId="0" fontId="1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12" fillId="0" borderId="5" xfId="0" applyFont="1" applyBorder="1"/>
    <xf numFmtId="0" fontId="4" fillId="0" borderId="21" xfId="0" applyFont="1" applyBorder="1" applyAlignment="1"/>
    <xf numFmtId="0" fontId="12" fillId="0" borderId="8" xfId="0" applyFont="1" applyBorder="1"/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1" fillId="0" borderId="8" xfId="0" applyFont="1" applyBorder="1"/>
    <xf numFmtId="0" fontId="7" fillId="0" borderId="8" xfId="0" applyFont="1" applyBorder="1" applyAlignment="1"/>
    <xf numFmtId="0" fontId="6" fillId="0" borderId="9" xfId="0" applyFont="1" applyBorder="1" applyAlignment="1">
      <alignment horizontal="right" vertical="center" wrapText="1"/>
    </xf>
    <xf numFmtId="0" fontId="16" fillId="0" borderId="1" xfId="0" applyFont="1" applyBorder="1"/>
    <xf numFmtId="0" fontId="4" fillId="0" borderId="1" xfId="0" applyFont="1" applyBorder="1"/>
    <xf numFmtId="0" fontId="17" fillId="0" borderId="0" xfId="0" applyFont="1"/>
    <xf numFmtId="0" fontId="1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12" fillId="0" borderId="1" xfId="0" applyFont="1" applyBorder="1" applyAlignment="1"/>
    <xf numFmtId="0" fontId="17" fillId="0" borderId="0" xfId="0" applyFont="1" applyAlignment="1"/>
    <xf numFmtId="0" fontId="17" fillId="0" borderId="0" xfId="0" applyFont="1" applyBorder="1"/>
    <xf numFmtId="0" fontId="12" fillId="0" borderId="1" xfId="0" applyFont="1" applyBorder="1" applyAlignment="1">
      <alignment horizontal="center" wrapText="1"/>
    </xf>
    <xf numFmtId="0" fontId="14" fillId="0" borderId="5" xfId="552" applyFont="1" applyBorder="1" applyAlignment="1">
      <alignment horizontal="left" vertical="center"/>
    </xf>
    <xf numFmtId="0" fontId="14" fillId="0" borderId="5" xfId="552" applyFont="1" applyBorder="1" applyAlignment="1">
      <alignment horizontal="left" vertical="center"/>
    </xf>
    <xf numFmtId="0" fontId="18" fillId="0" borderId="0" xfId="0" applyFont="1"/>
    <xf numFmtId="0" fontId="16" fillId="0" borderId="1" xfId="0" applyFont="1" applyBorder="1" applyAlignment="1">
      <alignment horizontal="left" wrapText="1"/>
    </xf>
    <xf numFmtId="0" fontId="12" fillId="0" borderId="7" xfId="0" applyFont="1" applyBorder="1"/>
    <xf numFmtId="0" fontId="11" fillId="0" borderId="1" xfId="0" applyFont="1" applyBorder="1" applyAlignment="1">
      <alignment horizontal="center" vertical="center" wrapText="1"/>
    </xf>
    <xf numFmtId="0" fontId="17" fillId="0" borderId="22" xfId="0" applyFont="1" applyBorder="1"/>
    <xf numFmtId="3" fontId="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2" fillId="0" borderId="1" xfId="0" applyFont="1" applyBorder="1" applyAlignment="1">
      <alignment horizontal="right" vertical="center" wrapText="1"/>
    </xf>
    <xf numFmtId="0" fontId="20" fillId="0" borderId="1" xfId="0" applyFont="1" applyBorder="1"/>
    <xf numFmtId="0" fontId="19" fillId="0" borderId="1" xfId="0" applyFont="1" applyBorder="1" applyAlignment="1"/>
    <xf numFmtId="3" fontId="13" fillId="0" borderId="3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6" xfId="0" applyFont="1" applyBorder="1"/>
    <xf numFmtId="0" fontId="1" fillId="0" borderId="0" xfId="552"/>
    <xf numFmtId="0" fontId="8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14" fillId="0" borderId="5" xfId="552" applyFont="1" applyBorder="1" applyAlignment="1">
      <alignment horizontal="left" vertical="center"/>
    </xf>
    <xf numFmtId="0" fontId="14" fillId="0" borderId="6" xfId="552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831">
    <cellStyle name="Excel Built-in Normal" xfId="5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Hyperlink" xfId="1" builtinId="8" hidden="1"/>
    <cellStyle name="Hyperlink" xfId="3" builtinId="8" hidden="1"/>
    <cellStyle name="Hyperlink" xfId="5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onnections" Target="connection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of Digital Object Identifiers (DOI) Created with the ESDIS by the Data Providers as of 1</a:t>
            </a:r>
            <a:r>
              <a:rPr lang="en-US" baseline="0"/>
              <a:t> Dec</a:t>
            </a:r>
            <a:r>
              <a:rPr lang="en-US"/>
              <a:t> 2019</a:t>
            </a:r>
          </a:p>
        </c:rich>
      </c:tx>
      <c:layout>
        <c:manualLayout>
          <c:xMode val="edge"/>
          <c:yMode val="edge"/>
          <c:x val="0.111721925863473"/>
          <c:y val="1.745730563326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442190855116003E-2"/>
          <c:y val="0.18853278479823901"/>
          <c:w val="0.9091584173134456"/>
          <c:h val="0.67596677679375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'Totals by DAAC'!$B$24</c:f>
              <c:strCache>
                <c:ptCount val="1"/>
                <c:pt idx="0">
                  <c:v>Registered: Created with ESDIS and also registered with Service Provider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'Totals by DAAC'!$A$25:$A$41</c:f>
              <c:strCache>
                <c:ptCount val="17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  <c:pt idx="16">
                  <c:v>VIIRS ATM SIPS</c:v>
                </c:pt>
              </c:strCache>
            </c:strRef>
          </c:cat>
          <c:val>
            <c:numRef>
              <c:f>'Totals by DAAC'!$B$25:$B$41</c:f>
              <c:numCache>
                <c:formatCode>General</c:formatCode>
                <c:ptCount val="17"/>
                <c:pt idx="0">
                  <c:v>1116</c:v>
                </c:pt>
                <c:pt idx="1">
                  <c:v>32</c:v>
                </c:pt>
                <c:pt idx="2">
                  <c:v>88</c:v>
                </c:pt>
                <c:pt idx="3">
                  <c:v>840</c:v>
                </c:pt>
                <c:pt idx="4">
                  <c:v>534</c:v>
                </c:pt>
                <c:pt idx="5">
                  <c:v>134</c:v>
                </c:pt>
                <c:pt idx="6">
                  <c:v>17</c:v>
                </c:pt>
                <c:pt idx="7">
                  <c:v>2</c:v>
                </c:pt>
                <c:pt idx="8">
                  <c:v>233</c:v>
                </c:pt>
                <c:pt idx="9">
                  <c:v>395</c:v>
                </c:pt>
                <c:pt idx="10">
                  <c:v>3</c:v>
                </c:pt>
                <c:pt idx="11">
                  <c:v>875</c:v>
                </c:pt>
                <c:pt idx="12">
                  <c:v>605</c:v>
                </c:pt>
                <c:pt idx="13">
                  <c:v>7</c:v>
                </c:pt>
                <c:pt idx="14">
                  <c:v>929</c:v>
                </c:pt>
                <c:pt idx="15">
                  <c:v>187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1-484E-900E-616E86894EB1}"/>
            </c:ext>
          </c:extLst>
        </c:ser>
        <c:ser>
          <c:idx val="1"/>
          <c:order val="1"/>
          <c:tx>
            <c:strRef>
              <c:f>'Totals by DAAC'!$C$24</c:f>
              <c:strCache>
                <c:ptCount val="1"/>
                <c:pt idx="0">
                  <c:v>Reserved: Created with ESDIS but not registered with Service Provider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delete val="1"/>
          </c:dLbls>
          <c:cat>
            <c:strRef>
              <c:f>'Totals by DAAC'!$A$25:$A$41</c:f>
              <c:strCache>
                <c:ptCount val="17"/>
                <c:pt idx="0">
                  <c:v>ASDC DAAC</c:v>
                </c:pt>
                <c:pt idx="1">
                  <c:v>ASF DAAC</c:v>
                </c:pt>
                <c:pt idx="2">
                  <c:v>CDDIS</c:v>
                </c:pt>
                <c:pt idx="3">
                  <c:v>GES DISC</c:v>
                </c:pt>
                <c:pt idx="4">
                  <c:v>GHRC DAAC</c:v>
                </c:pt>
                <c:pt idx="5">
                  <c:v>LAADS</c:v>
                </c:pt>
                <c:pt idx="6">
                  <c:v>LANCE AMSR2</c:v>
                </c:pt>
                <c:pt idx="7">
                  <c:v>LANCE FIRMS</c:v>
                </c:pt>
                <c:pt idx="8">
                  <c:v>LANCE MODIS</c:v>
                </c:pt>
                <c:pt idx="9">
                  <c:v>LP DAAC</c:v>
                </c:pt>
                <c:pt idx="10">
                  <c:v>LPVS</c:v>
                </c:pt>
                <c:pt idx="11">
                  <c:v>NSIDC DAAC</c:v>
                </c:pt>
                <c:pt idx="12">
                  <c:v>OB.DAAC</c:v>
                </c:pt>
                <c:pt idx="13">
                  <c:v>Ozone PEATE</c:v>
                </c:pt>
                <c:pt idx="14">
                  <c:v>PO.DAAC</c:v>
                </c:pt>
                <c:pt idx="15">
                  <c:v>PPS</c:v>
                </c:pt>
                <c:pt idx="16">
                  <c:v>VIIRS ATM SIPS</c:v>
                </c:pt>
              </c:strCache>
            </c:strRef>
          </c:cat>
          <c:val>
            <c:numRef>
              <c:f>'Totals by DAAC'!$C$25:$C$41</c:f>
              <c:numCache>
                <c:formatCode>General</c:formatCode>
                <c:ptCount val="17"/>
                <c:pt idx="0">
                  <c:v>65</c:v>
                </c:pt>
                <c:pt idx="1">
                  <c:v>11</c:v>
                </c:pt>
                <c:pt idx="2">
                  <c:v>0</c:v>
                </c:pt>
                <c:pt idx="3">
                  <c:v>327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26</c:v>
                </c:pt>
                <c:pt idx="10" formatCode="#,##0">
                  <c:v>0</c:v>
                </c:pt>
                <c:pt idx="11">
                  <c:v>55</c:v>
                </c:pt>
                <c:pt idx="12">
                  <c:v>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1-484E-900E-616E86894E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7919616"/>
        <c:axId val="167921536"/>
      </c:barChart>
      <c:catAx>
        <c:axId val="16791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Distributor</a:t>
                </a:r>
              </a:p>
            </c:rich>
          </c:tx>
          <c:layout>
            <c:manualLayout>
              <c:xMode val="edge"/>
              <c:yMode val="edge"/>
              <c:x val="0.50893195859725204"/>
              <c:y val="0.962018658948251"/>
            </c:manualLayout>
          </c:layout>
          <c:overlay val="0"/>
        </c:title>
        <c:numFmt formatCode="@" sourceLinked="0"/>
        <c:majorTickMark val="out"/>
        <c:minorTickMark val="none"/>
        <c:tickLblPos val="nextTo"/>
        <c:txPr>
          <a:bodyPr rot="-2700000"/>
          <a:lstStyle/>
          <a:p>
            <a:pPr>
              <a:defRPr sz="900" b="1" i="0" baseline="0"/>
            </a:pPr>
            <a:endParaRPr lang="en-US"/>
          </a:p>
        </c:txPr>
        <c:crossAx val="167921536"/>
        <c:crosses val="autoZero"/>
        <c:auto val="0"/>
        <c:lblAlgn val="ctr"/>
        <c:lblOffset val="100"/>
        <c:noMultiLvlLbl val="0"/>
      </c:catAx>
      <c:valAx>
        <c:axId val="167921536"/>
        <c:scaling>
          <c:orientation val="minMax"/>
          <c:max val="12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DOIs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u="none"/>
            </a:pPr>
            <a:endParaRPr lang="en-US"/>
          </a:p>
        </c:txPr>
        <c:crossAx val="167919616"/>
        <c:crosses val="autoZero"/>
        <c:crossBetween val="between"/>
        <c:majorUnit val="50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6025747847481495"/>
          <c:y val="0.10956735748666913"/>
          <c:w val="0.47840716259449856"/>
          <c:h val="6.9393250141911042E-2"/>
        </c:manualLayout>
      </c:layout>
      <c:overlay val="0"/>
      <c:txPr>
        <a:bodyPr/>
        <a:lstStyle/>
        <a:p>
          <a:pPr>
            <a:defRPr sz="1000" b="1" i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Garamond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zoomScale="90" workbookViewId="0"/>
  </sheetViews>
  <pageMargins left="0.75" right="0.75" top="1" bottom="1" header="0.5" footer="0.5"/>
  <pageSetup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42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0.46504</cdr:x>
      <cdr:y>0.42065</cdr:y>
    </cdr:from>
    <cdr:to>
      <cdr:x>0.4866</cdr:x>
      <cdr:y>0.46562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82738" y="2447392"/>
          <a:ext cx="184647" cy="2616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0.48785</cdr:x>
      <cdr:y>0.42065</cdr:y>
    </cdr:from>
    <cdr:to>
      <cdr:x>0.50941</cdr:x>
      <cdr:y>0.46562</cdr:y>
    </cdr:to>
    <cdr:sp macro="" textlink="">
      <cdr:nvSpPr>
        <cdr:cNvPr id="2" name="Rectangle 2"/>
        <cdr:cNvSpPr/>
      </cdr:nvSpPr>
      <cdr:spPr>
        <a:xfrm xmlns:a="http://schemas.openxmlformats.org/drawingml/2006/main">
          <a:off x="4187832" y="2453480"/>
          <a:ext cx="185077" cy="26229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1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0.35747</cdr:x>
      <cdr:y>0.44665</cdr:y>
    </cdr:from>
    <cdr:to>
      <cdr:x>0.63026</cdr:x>
      <cdr:y>0.52108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65944" y="2609324"/>
          <a:ext cx="2339647" cy="4348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0.32123</cdr:x>
      <cdr:y>0.18024</cdr:y>
    </cdr:from>
    <cdr:to>
      <cdr:x>0.66542</cdr:x>
      <cdr:y>0.41793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755104" y="1052962"/>
          <a:ext cx="2952026" cy="13885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0.31762</cdr:x>
      <cdr:y>0.18732</cdr:y>
    </cdr:from>
    <cdr:to>
      <cdr:x>0.67772</cdr:x>
      <cdr:y>0.42464</cdr:y>
    </cdr:to>
    <cdr:pic>
      <cdr:nvPicPr>
        <cdr:cNvPr id="7" name="Picture 6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53205" t="34758" r="24840" b="47720"/>
        <a:stretch xmlns:a="http://schemas.openxmlformats.org/drawingml/2006/main"/>
      </cdr:blipFill>
      <cdr:spPr>
        <a:xfrm xmlns:a="http://schemas.openxmlformats.org/drawingml/2006/main">
          <a:off x="2724149" y="1094316"/>
          <a:ext cx="3088441" cy="138641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iki.earthdata.nasa.gov/display/DOIsforEOSDIS/NSIDC+DAAC" TargetMode="External"/><Relationship Id="rId13" Type="http://schemas.openxmlformats.org/officeDocument/2006/relationships/hyperlink" Target="https://wiki.earthdata.nasa.gov/display/DOIsforEOSDIS/LAAD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iki.earthdata.nasa.gov/display/DOIsforEOSDIS/CDDIS" TargetMode="External"/><Relationship Id="rId7" Type="http://schemas.openxmlformats.org/officeDocument/2006/relationships/hyperlink" Target="https://wiki.earthdata.nasa.gov/display/DOIsforEOSDIS/OB.DAAC" TargetMode="External"/><Relationship Id="rId12" Type="http://schemas.openxmlformats.org/officeDocument/2006/relationships/hyperlink" Target="https://wiki.earthdata.nasa.gov/display/DOIsforEOSDIS/LANCE+AMSR2" TargetMode="External"/><Relationship Id="rId17" Type="http://schemas.openxmlformats.org/officeDocument/2006/relationships/hyperlink" Target="https://wiki.earthdata.nasa.gov/display/DOIsforEOSDIS/VIIRS+ATM+SIPS" TargetMode="External"/><Relationship Id="rId2" Type="http://schemas.openxmlformats.org/officeDocument/2006/relationships/hyperlink" Target="https://wiki.earthdata.nasa.gov/display/DOIsforEOSDIS/ASF+DAAC" TargetMode="External"/><Relationship Id="rId16" Type="http://schemas.openxmlformats.org/officeDocument/2006/relationships/hyperlink" Target="https://wiki.earthdata.nasa.gov/display/DOIsforEOSDIS/FIRMS" TargetMode="External"/><Relationship Id="rId1" Type="http://schemas.openxmlformats.org/officeDocument/2006/relationships/hyperlink" Target="https://wiki.earthdata.nasa.gov/display/DOIsforEOSDIS/ASDC+DAAC" TargetMode="External"/><Relationship Id="rId6" Type="http://schemas.openxmlformats.org/officeDocument/2006/relationships/hyperlink" Target="https://wiki.earthdata.nasa.gov/display/DOIsforEOSDIS/Ozone+PEATE" TargetMode="External"/><Relationship Id="rId11" Type="http://schemas.openxmlformats.org/officeDocument/2006/relationships/hyperlink" Target="https://wiki.earthdata.nasa.gov/display/DOIsforEOSDIS/LANCE+MODIS" TargetMode="External"/><Relationship Id="rId5" Type="http://schemas.openxmlformats.org/officeDocument/2006/relationships/hyperlink" Target="https://wiki.earthdata.nasa.gov/display/DOIsforEOSDIS/PO.DAAC" TargetMode="External"/><Relationship Id="rId15" Type="http://schemas.openxmlformats.org/officeDocument/2006/relationships/hyperlink" Target="https://wiki.earthdata.nasa.gov/display/DOIsforEOSDIS/GES+DISC" TargetMode="External"/><Relationship Id="rId10" Type="http://schemas.openxmlformats.org/officeDocument/2006/relationships/hyperlink" Target="https://wiki.earthdata.nasa.gov/display/DOIsforEOSDIS/LPDAAC" TargetMode="External"/><Relationship Id="rId4" Type="http://schemas.openxmlformats.org/officeDocument/2006/relationships/hyperlink" Target="https://wiki.earthdata.nasa.gov/display/DOIsforEOSDIS/PPS" TargetMode="External"/><Relationship Id="rId9" Type="http://schemas.openxmlformats.org/officeDocument/2006/relationships/hyperlink" Target="https://wiki.earthdata.nasa.gov/display/DOIsforEOSDIS/LPVS" TargetMode="External"/><Relationship Id="rId14" Type="http://schemas.openxmlformats.org/officeDocument/2006/relationships/hyperlink" Target="https://wiki.earthdata.nasa.gov/display/DOIsforEOSDIS/GHRC+DAA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2"/>
  <sheetViews>
    <sheetView workbookViewId="0">
      <selection activeCell="J6" sqref="J6"/>
    </sheetView>
  </sheetViews>
  <sheetFormatPr defaultColWidth="10.77734375" defaultRowHeight="18" x14ac:dyDescent="0.35"/>
  <cols>
    <col min="1" max="1" width="20.109375" style="7" bestFit="1" customWidth="1"/>
    <col min="2" max="2" width="20.109375" style="94" customWidth="1"/>
    <col min="3" max="3" width="11.77734375" style="7" bestFit="1" customWidth="1"/>
    <col min="4" max="4" width="13.109375" style="7" customWidth="1"/>
    <col min="5" max="5" width="12.33203125" style="7" bestFit="1" customWidth="1"/>
    <col min="6" max="8" width="10.77734375" style="8"/>
    <col min="9" max="9" width="13.44140625" style="8" bestFit="1" customWidth="1"/>
    <col min="10" max="10" width="14.6640625" style="8" customWidth="1"/>
    <col min="11" max="11" width="10.33203125" style="8" bestFit="1" customWidth="1"/>
    <col min="12" max="12" width="8.33203125" style="8" customWidth="1"/>
    <col min="13" max="13" width="6.77734375" style="8" customWidth="1"/>
    <col min="14" max="14" width="5.44140625" style="8" customWidth="1"/>
    <col min="15" max="15" width="9.77734375" style="8" customWidth="1"/>
    <col min="16" max="16" width="17.44140625" style="8" customWidth="1"/>
    <col min="17" max="17" width="8.44140625" style="8" customWidth="1"/>
    <col min="18" max="16384" width="10.77734375" style="8"/>
  </cols>
  <sheetData>
    <row r="1" spans="1:17" ht="34.049999999999997" customHeight="1" x14ac:dyDescent="0.35">
      <c r="A1" s="95" t="s">
        <v>109</v>
      </c>
      <c r="B1" s="10" t="s">
        <v>106</v>
      </c>
      <c r="C1" s="10" t="s">
        <v>1</v>
      </c>
      <c r="D1" s="10" t="s">
        <v>0</v>
      </c>
      <c r="E1" s="10" t="s">
        <v>3</v>
      </c>
    </row>
    <row r="2" spans="1:17" x14ac:dyDescent="0.35">
      <c r="A2" s="142" t="s">
        <v>107</v>
      </c>
      <c r="B2" s="35" t="s">
        <v>107</v>
      </c>
      <c r="C2" s="35">
        <v>1116</v>
      </c>
      <c r="D2" s="35">
        <v>65</v>
      </c>
      <c r="E2" s="114">
        <f>SUM(C2:D2)</f>
        <v>1181</v>
      </c>
      <c r="F2"/>
    </row>
    <row r="3" spans="1:17" ht="18.600000000000001" thickBot="1" x14ac:dyDescent="0.4">
      <c r="A3" s="100" t="s">
        <v>111</v>
      </c>
      <c r="B3" s="35" t="s">
        <v>111</v>
      </c>
      <c r="C3" s="35">
        <v>32</v>
      </c>
      <c r="D3" s="35">
        <v>11</v>
      </c>
      <c r="E3" s="114">
        <f>SUM(C3:D3)</f>
        <v>43</v>
      </c>
      <c r="F3"/>
    </row>
    <row r="4" spans="1:17" ht="18.600000000000001" thickBot="1" x14ac:dyDescent="0.4">
      <c r="A4" s="100" t="s">
        <v>60</v>
      </c>
      <c r="B4" s="35" t="s">
        <v>60</v>
      </c>
      <c r="C4" s="35">
        <v>88</v>
      </c>
      <c r="D4" s="35">
        <v>0</v>
      </c>
      <c r="E4" s="114">
        <f t="shared" ref="E4:E17" si="0">SUM(C4:D4)</f>
        <v>88</v>
      </c>
      <c r="F4"/>
      <c r="I4" s="101"/>
      <c r="J4" s="101" t="s">
        <v>1</v>
      </c>
      <c r="K4" s="101" t="s">
        <v>0</v>
      </c>
      <c r="L4" s="101" t="s">
        <v>34</v>
      </c>
      <c r="N4" s="169" t="s">
        <v>44</v>
      </c>
      <c r="O4" s="170"/>
      <c r="P4" s="170"/>
      <c r="Q4" s="173">
        <v>6861</v>
      </c>
    </row>
    <row r="5" spans="1:17" ht="18.600000000000001" thickBot="1" x14ac:dyDescent="0.4">
      <c r="A5" s="100" t="s">
        <v>21</v>
      </c>
      <c r="B5" s="35" t="s">
        <v>21</v>
      </c>
      <c r="C5" s="35">
        <v>840</v>
      </c>
      <c r="D5" s="35">
        <v>327</v>
      </c>
      <c r="E5" s="114">
        <f>SUM(C5:D5)</f>
        <v>1167</v>
      </c>
      <c r="F5"/>
      <c r="I5" s="102" t="s">
        <v>41</v>
      </c>
      <c r="J5" s="112">
        <v>6019</v>
      </c>
      <c r="K5" s="112">
        <f>D20</f>
        <v>547</v>
      </c>
      <c r="L5" s="113">
        <f>E20</f>
        <v>6567</v>
      </c>
      <c r="N5" s="171"/>
      <c r="O5" s="172"/>
      <c r="P5" s="172"/>
      <c r="Q5" s="174"/>
    </row>
    <row r="6" spans="1:17" ht="18.600000000000001" thickBot="1" x14ac:dyDescent="0.4">
      <c r="A6" s="100" t="s">
        <v>112</v>
      </c>
      <c r="B6" s="35" t="s">
        <v>112</v>
      </c>
      <c r="C6" s="35">
        <v>534</v>
      </c>
      <c r="D6" s="35">
        <v>5</v>
      </c>
      <c r="E6" s="114">
        <f t="shared" si="0"/>
        <v>539</v>
      </c>
      <c r="F6"/>
      <c r="I6" s="103" t="s">
        <v>42</v>
      </c>
      <c r="J6" s="108">
        <v>1789</v>
      </c>
      <c r="K6" s="156">
        <v>0</v>
      </c>
      <c r="L6" s="105">
        <f>SUM(J6:K6)</f>
        <v>1789</v>
      </c>
    </row>
    <row r="7" spans="1:17" ht="18.600000000000001" thickBot="1" x14ac:dyDescent="0.4">
      <c r="A7" s="100" t="s">
        <v>24</v>
      </c>
      <c r="B7" s="35" t="s">
        <v>24</v>
      </c>
      <c r="C7" s="35">
        <v>134</v>
      </c>
      <c r="D7" s="35">
        <v>0</v>
      </c>
      <c r="E7" s="114">
        <f t="shared" si="0"/>
        <v>134</v>
      </c>
      <c r="F7"/>
      <c r="I7" s="106" t="s">
        <v>43</v>
      </c>
      <c r="J7" s="104">
        <v>314</v>
      </c>
      <c r="K7" s="104">
        <v>0</v>
      </c>
      <c r="L7" s="105">
        <f>SUM(J7:K7)</f>
        <v>314</v>
      </c>
    </row>
    <row r="8" spans="1:17" ht="18.600000000000001" thickBot="1" x14ac:dyDescent="0.4">
      <c r="A8" s="100" t="s">
        <v>115</v>
      </c>
      <c r="B8" s="35" t="s">
        <v>115</v>
      </c>
      <c r="C8" s="35">
        <v>17</v>
      </c>
      <c r="D8" s="35">
        <v>1</v>
      </c>
      <c r="E8" s="114">
        <f t="shared" si="0"/>
        <v>18</v>
      </c>
      <c r="F8"/>
      <c r="I8" s="107" t="s">
        <v>34</v>
      </c>
      <c r="J8" s="108">
        <f>SUM(J5:J7)</f>
        <v>8122</v>
      </c>
      <c r="K8" s="108">
        <f>SUM(K5:K7)</f>
        <v>547</v>
      </c>
      <c r="L8" s="105">
        <f>SUM(J8:K8)</f>
        <v>8669</v>
      </c>
    </row>
    <row r="9" spans="1:17" x14ac:dyDescent="0.35">
      <c r="A9" s="100" t="s">
        <v>135</v>
      </c>
      <c r="B9" s="35" t="s">
        <v>135</v>
      </c>
      <c r="C9" s="35">
        <v>2</v>
      </c>
      <c r="D9" s="35">
        <v>1</v>
      </c>
      <c r="E9" s="114">
        <f>SUM(C9:D9)</f>
        <v>3</v>
      </c>
      <c r="F9"/>
      <c r="I9" s="93" t="s">
        <v>171</v>
      </c>
      <c r="J9" s="11"/>
      <c r="K9" s="11"/>
    </row>
    <row r="10" spans="1:17" x14ac:dyDescent="0.35">
      <c r="A10" s="100" t="s">
        <v>103</v>
      </c>
      <c r="B10" s="35" t="s">
        <v>103</v>
      </c>
      <c r="C10" s="35">
        <v>233</v>
      </c>
      <c r="D10" s="35">
        <v>0</v>
      </c>
      <c r="E10" s="114">
        <f>SUM(C10:D10)</f>
        <v>233</v>
      </c>
      <c r="F10"/>
    </row>
    <row r="11" spans="1:17" x14ac:dyDescent="0.35">
      <c r="A11" s="141" t="s">
        <v>23</v>
      </c>
      <c r="B11" s="35" t="s">
        <v>23</v>
      </c>
      <c r="C11" s="35">
        <v>395</v>
      </c>
      <c r="D11" s="35">
        <v>26</v>
      </c>
      <c r="E11" s="148">
        <f>SUM(C11:D11)</f>
        <v>421</v>
      </c>
      <c r="F11"/>
      <c r="L11" s="11"/>
    </row>
    <row r="12" spans="1:17" x14ac:dyDescent="0.35">
      <c r="A12" s="100" t="s">
        <v>114</v>
      </c>
      <c r="B12" s="35" t="s">
        <v>114</v>
      </c>
      <c r="C12" s="35">
        <v>3</v>
      </c>
      <c r="D12" s="35">
        <v>0</v>
      </c>
      <c r="E12" s="114">
        <f t="shared" si="0"/>
        <v>3</v>
      </c>
      <c r="F12"/>
    </row>
    <row r="13" spans="1:17" x14ac:dyDescent="0.35">
      <c r="A13" s="176" t="s">
        <v>113</v>
      </c>
      <c r="B13" s="35" t="s">
        <v>122</v>
      </c>
      <c r="C13" s="8">
        <v>21</v>
      </c>
      <c r="D13" s="8">
        <v>0</v>
      </c>
      <c r="E13" s="175">
        <f>C14+D14+C13</f>
        <v>951</v>
      </c>
      <c r="F13"/>
    </row>
    <row r="14" spans="1:17" x14ac:dyDescent="0.35">
      <c r="A14" s="177"/>
      <c r="B14" s="35" t="s">
        <v>113</v>
      </c>
      <c r="C14" s="35">
        <v>875</v>
      </c>
      <c r="D14" s="35">
        <v>55</v>
      </c>
      <c r="E14" s="175"/>
    </row>
    <row r="15" spans="1:17" x14ac:dyDescent="0.35">
      <c r="A15" s="100" t="s">
        <v>108</v>
      </c>
      <c r="B15" s="35" t="s">
        <v>108</v>
      </c>
      <c r="C15" s="35">
        <v>605</v>
      </c>
      <c r="D15" s="35">
        <v>56</v>
      </c>
      <c r="E15" s="114">
        <f t="shared" si="0"/>
        <v>661</v>
      </c>
      <c r="F15"/>
    </row>
    <row r="16" spans="1:17" x14ac:dyDescent="0.35">
      <c r="A16" s="100" t="s">
        <v>110</v>
      </c>
      <c r="B16" s="35" t="s">
        <v>110</v>
      </c>
      <c r="C16" s="35">
        <v>7</v>
      </c>
      <c r="D16" s="35">
        <v>0</v>
      </c>
      <c r="E16" s="114">
        <f t="shared" si="0"/>
        <v>7</v>
      </c>
      <c r="F16"/>
      <c r="I16" s="11"/>
      <c r="J16" s="11"/>
    </row>
    <row r="17" spans="1:6" x14ac:dyDescent="0.35">
      <c r="A17" s="100" t="s">
        <v>16</v>
      </c>
      <c r="B17" s="98" t="s">
        <v>16</v>
      </c>
      <c r="C17" s="35">
        <v>929</v>
      </c>
      <c r="D17" s="35">
        <v>0</v>
      </c>
      <c r="E17" s="114">
        <f t="shared" si="0"/>
        <v>929</v>
      </c>
      <c r="F17"/>
    </row>
    <row r="18" spans="1:6" x14ac:dyDescent="0.35">
      <c r="A18" s="100" t="s">
        <v>53</v>
      </c>
      <c r="B18" s="9" t="s">
        <v>53</v>
      </c>
      <c r="C18" s="35">
        <v>187</v>
      </c>
      <c r="D18" s="35">
        <v>0</v>
      </c>
      <c r="E18" s="114">
        <f>SUM(C18:D18)</f>
        <v>187</v>
      </c>
      <c r="F18"/>
    </row>
    <row r="19" spans="1:6" x14ac:dyDescent="0.35">
      <c r="A19" s="166" t="s">
        <v>177</v>
      </c>
      <c r="B19" s="9" t="s">
        <v>177</v>
      </c>
      <c r="C19" s="35">
        <v>2</v>
      </c>
      <c r="D19" s="35">
        <v>0</v>
      </c>
      <c r="E19" s="114">
        <f>SUM(C19:D19)</f>
        <v>2</v>
      </c>
      <c r="F19"/>
    </row>
    <row r="20" spans="1:6" x14ac:dyDescent="0.35">
      <c r="B20" s="165" t="s">
        <v>121</v>
      </c>
      <c r="C20" s="116">
        <f>SUM(C2:C19)</f>
        <v>6020</v>
      </c>
      <c r="D20" s="116">
        <f>SUM(D2:D19)</f>
        <v>547</v>
      </c>
      <c r="E20" s="116">
        <f>SUM(E2:E19)</f>
        <v>6567</v>
      </c>
      <c r="F20"/>
    </row>
    <row r="21" spans="1:6" x14ac:dyDescent="0.35">
      <c r="A21" s="8"/>
      <c r="B21" s="93"/>
      <c r="C21" s="8"/>
      <c r="D21" s="8"/>
      <c r="E21" s="8"/>
    </row>
    <row r="24" spans="1:6" ht="16.95" customHeight="1" x14ac:dyDescent="0.35">
      <c r="A24" s="10" t="s">
        <v>19</v>
      </c>
      <c r="B24" s="110" t="s">
        <v>172</v>
      </c>
      <c r="C24" s="110" t="s">
        <v>173</v>
      </c>
      <c r="D24" s="10" t="s">
        <v>3</v>
      </c>
      <c r="E24" s="8"/>
    </row>
    <row r="25" spans="1:6" x14ac:dyDescent="0.35">
      <c r="A25" s="35" t="s">
        <v>107</v>
      </c>
      <c r="B25" s="9">
        <f>SUM(C2:C2)</f>
        <v>1116</v>
      </c>
      <c r="C25" s="9">
        <f>SUM(D2:D2)</f>
        <v>65</v>
      </c>
      <c r="D25" s="109">
        <f>SUM(B25:C25)</f>
        <v>1181</v>
      </c>
      <c r="E25" s="8"/>
    </row>
    <row r="26" spans="1:6" x14ac:dyDescent="0.35">
      <c r="A26" s="35" t="s">
        <v>111</v>
      </c>
      <c r="B26" s="9">
        <f t="shared" ref="B26:C35" si="1">C3</f>
        <v>32</v>
      </c>
      <c r="C26" s="9">
        <f t="shared" si="1"/>
        <v>11</v>
      </c>
      <c r="D26" s="109">
        <f t="shared" ref="D26:D38" si="2">SUM(B26:C26)</f>
        <v>43</v>
      </c>
      <c r="E26" s="8"/>
    </row>
    <row r="27" spans="1:6" x14ac:dyDescent="0.35">
      <c r="A27" s="35" t="s">
        <v>60</v>
      </c>
      <c r="B27" s="9">
        <f t="shared" si="1"/>
        <v>88</v>
      </c>
      <c r="C27" s="9">
        <f t="shared" si="1"/>
        <v>0</v>
      </c>
      <c r="D27" s="109">
        <f t="shared" si="2"/>
        <v>88</v>
      </c>
      <c r="E27" s="8"/>
    </row>
    <row r="28" spans="1:6" x14ac:dyDescent="0.35">
      <c r="A28" s="35" t="s">
        <v>21</v>
      </c>
      <c r="B28" s="9">
        <f t="shared" si="1"/>
        <v>840</v>
      </c>
      <c r="C28" s="9">
        <f t="shared" si="1"/>
        <v>327</v>
      </c>
      <c r="D28" s="109">
        <f t="shared" si="2"/>
        <v>1167</v>
      </c>
      <c r="E28" s="8"/>
    </row>
    <row r="29" spans="1:6" x14ac:dyDescent="0.35">
      <c r="A29" s="35" t="s">
        <v>112</v>
      </c>
      <c r="B29" s="9">
        <f t="shared" si="1"/>
        <v>534</v>
      </c>
      <c r="C29" s="9">
        <f t="shared" si="1"/>
        <v>5</v>
      </c>
      <c r="D29" s="109">
        <f t="shared" si="2"/>
        <v>539</v>
      </c>
      <c r="E29" s="8"/>
    </row>
    <row r="30" spans="1:6" x14ac:dyDescent="0.35">
      <c r="A30" s="35" t="s">
        <v>24</v>
      </c>
      <c r="B30" s="9">
        <f t="shared" si="1"/>
        <v>134</v>
      </c>
      <c r="C30" s="9">
        <f t="shared" si="1"/>
        <v>0</v>
      </c>
      <c r="D30" s="109">
        <f t="shared" si="2"/>
        <v>134</v>
      </c>
      <c r="E30" s="8"/>
    </row>
    <row r="31" spans="1:6" x14ac:dyDescent="0.35">
      <c r="A31" s="35" t="s">
        <v>115</v>
      </c>
      <c r="B31" s="9">
        <f t="shared" si="1"/>
        <v>17</v>
      </c>
      <c r="C31" s="9">
        <f t="shared" si="1"/>
        <v>1</v>
      </c>
      <c r="D31" s="109">
        <f t="shared" si="2"/>
        <v>18</v>
      </c>
      <c r="E31" s="8"/>
    </row>
    <row r="32" spans="1:6" x14ac:dyDescent="0.35">
      <c r="A32" s="35" t="s">
        <v>135</v>
      </c>
      <c r="B32" s="9">
        <f t="shared" si="1"/>
        <v>2</v>
      </c>
      <c r="C32" s="9">
        <f t="shared" si="1"/>
        <v>1</v>
      </c>
      <c r="D32" s="109">
        <f>SUM(B32:C32)</f>
        <v>3</v>
      </c>
      <c r="E32" s="8"/>
    </row>
    <row r="33" spans="1:5" x14ac:dyDescent="0.35">
      <c r="A33" s="35" t="s">
        <v>103</v>
      </c>
      <c r="B33" s="9">
        <f t="shared" si="1"/>
        <v>233</v>
      </c>
      <c r="C33" s="9">
        <f t="shared" si="1"/>
        <v>0</v>
      </c>
      <c r="D33" s="109">
        <f t="shared" si="2"/>
        <v>233</v>
      </c>
      <c r="E33" s="8"/>
    </row>
    <row r="34" spans="1:5" x14ac:dyDescent="0.35">
      <c r="A34" s="35" t="s">
        <v>23</v>
      </c>
      <c r="B34" s="9">
        <f t="shared" si="1"/>
        <v>395</v>
      </c>
      <c r="C34" s="9">
        <f t="shared" si="1"/>
        <v>26</v>
      </c>
      <c r="D34" s="109">
        <f t="shared" si="2"/>
        <v>421</v>
      </c>
      <c r="E34" s="8"/>
    </row>
    <row r="35" spans="1:5" x14ac:dyDescent="0.35">
      <c r="A35" s="35" t="s">
        <v>114</v>
      </c>
      <c r="B35" s="9">
        <f t="shared" si="1"/>
        <v>3</v>
      </c>
      <c r="C35" s="115">
        <f t="shared" si="1"/>
        <v>0</v>
      </c>
      <c r="D35" s="109">
        <f t="shared" si="2"/>
        <v>3</v>
      </c>
      <c r="E35" s="8"/>
    </row>
    <row r="36" spans="1:5" x14ac:dyDescent="0.35">
      <c r="A36" s="35" t="s">
        <v>113</v>
      </c>
      <c r="B36" s="9">
        <f>SUM(C14:C14)</f>
        <v>875</v>
      </c>
      <c r="C36" s="9">
        <f>SUM(D14:D14)</f>
        <v>55</v>
      </c>
      <c r="D36" s="109">
        <f t="shared" si="2"/>
        <v>930</v>
      </c>
      <c r="E36" s="8"/>
    </row>
    <row r="37" spans="1:5" x14ac:dyDescent="0.35">
      <c r="A37" s="35" t="s">
        <v>108</v>
      </c>
      <c r="B37" s="9">
        <f>C15</f>
        <v>605</v>
      </c>
      <c r="C37" s="9">
        <f>D15</f>
        <v>56</v>
      </c>
      <c r="D37" s="109">
        <f t="shared" si="2"/>
        <v>661</v>
      </c>
      <c r="E37" s="8"/>
    </row>
    <row r="38" spans="1:5" x14ac:dyDescent="0.35">
      <c r="A38" s="35" t="s">
        <v>110</v>
      </c>
      <c r="B38" s="9">
        <f>C16</f>
        <v>7</v>
      </c>
      <c r="C38" s="9">
        <f>D16</f>
        <v>0</v>
      </c>
      <c r="D38" s="109">
        <f t="shared" si="2"/>
        <v>7</v>
      </c>
      <c r="E38" s="8"/>
    </row>
    <row r="39" spans="1:5" x14ac:dyDescent="0.35">
      <c r="A39" s="35" t="s">
        <v>16</v>
      </c>
      <c r="B39" s="9">
        <f t="shared" ref="B39:C39" si="3">C17</f>
        <v>929</v>
      </c>
      <c r="C39" s="9">
        <f t="shared" si="3"/>
        <v>0</v>
      </c>
      <c r="D39" s="109">
        <f>SUM(B39:C39)</f>
        <v>929</v>
      </c>
      <c r="E39" s="8"/>
    </row>
    <row r="40" spans="1:5" x14ac:dyDescent="0.35">
      <c r="A40" s="35" t="s">
        <v>53</v>
      </c>
      <c r="B40" s="9">
        <f>C18</f>
        <v>187</v>
      </c>
      <c r="C40" s="9">
        <f>D18</f>
        <v>0</v>
      </c>
      <c r="D40" s="111">
        <f>SUM(B40:C40)</f>
        <v>187</v>
      </c>
      <c r="E40" s="8"/>
    </row>
    <row r="41" spans="1:5" x14ac:dyDescent="0.35">
      <c r="A41" s="9" t="s">
        <v>177</v>
      </c>
      <c r="B41" s="9">
        <f>C19</f>
        <v>2</v>
      </c>
      <c r="C41" s="9">
        <f>D19</f>
        <v>0</v>
      </c>
      <c r="D41" s="111">
        <f>B41+C41</f>
        <v>2</v>
      </c>
      <c r="E41" s="8"/>
    </row>
    <row r="42" spans="1:5" x14ac:dyDescent="0.35">
      <c r="D42" s="7">
        <f>SUM(D25:D41)</f>
        <v>6546</v>
      </c>
    </row>
  </sheetData>
  <mergeCells count="4">
    <mergeCell ref="N4:P5"/>
    <mergeCell ref="Q4:Q5"/>
    <mergeCell ref="E13:E14"/>
    <mergeCell ref="A13:A14"/>
  </mergeCells>
  <hyperlinks>
    <hyperlink ref="A2" r:id="rId1"/>
    <hyperlink ref="A3" r:id="rId2"/>
    <hyperlink ref="A4" r:id="rId3"/>
    <hyperlink ref="A18" r:id="rId4"/>
    <hyperlink ref="A17" r:id="rId5"/>
    <hyperlink ref="A16" r:id="rId6"/>
    <hyperlink ref="A15" r:id="rId7"/>
    <hyperlink ref="A13" r:id="rId8"/>
    <hyperlink ref="A12" r:id="rId9"/>
    <hyperlink ref="A11" r:id="rId10" display="LPDAAC"/>
    <hyperlink ref="A10" r:id="rId11"/>
    <hyperlink ref="A8" r:id="rId12"/>
    <hyperlink ref="A7" r:id="rId13"/>
    <hyperlink ref="A6" r:id="rId14"/>
    <hyperlink ref="A5" r:id="rId15"/>
    <hyperlink ref="A9" r:id="rId16" display="FIRMS"/>
    <hyperlink ref="A19" r:id="rId17"/>
  </hyperlinks>
  <pageMargins left="0.75" right="0.75" top="1" bottom="1" header="0.5" footer="0.5"/>
  <pageSetup orientation="portrait" horizontalDpi="4294967292" verticalDpi="4294967292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1"/>
  <sheetViews>
    <sheetView zoomScaleNormal="100" workbookViewId="0">
      <selection activeCell="A7" sqref="A7"/>
    </sheetView>
  </sheetViews>
  <sheetFormatPr defaultColWidth="10.77734375" defaultRowHeight="18" x14ac:dyDescent="0.35"/>
  <cols>
    <col min="1" max="1" width="28" style="7" customWidth="1"/>
    <col min="2" max="2" width="25.6640625" style="7" customWidth="1"/>
    <col min="3" max="3" width="18.33203125" style="7" customWidth="1"/>
    <col min="4" max="4" width="16.33203125" style="7" customWidth="1"/>
    <col min="5" max="5" width="13.33203125" style="7" customWidth="1"/>
    <col min="6" max="16384" width="10.77734375" style="8"/>
  </cols>
  <sheetData>
    <row r="1" spans="1:5" s="143" customFormat="1" ht="36" x14ac:dyDescent="0.35">
      <c r="A1" s="157" t="s">
        <v>109</v>
      </c>
      <c r="B1" s="158" t="s">
        <v>106</v>
      </c>
      <c r="C1" s="146" t="s">
        <v>146</v>
      </c>
      <c r="D1" s="146" t="s">
        <v>147</v>
      </c>
      <c r="E1" s="146" t="s">
        <v>3</v>
      </c>
    </row>
    <row r="2" spans="1:5" s="143" customFormat="1" x14ac:dyDescent="0.35">
      <c r="A2" s="168" t="s">
        <v>186</v>
      </c>
      <c r="B2" s="168" t="s">
        <v>184</v>
      </c>
      <c r="C2" s="160">
        <v>1</v>
      </c>
      <c r="D2" s="160">
        <v>0</v>
      </c>
      <c r="E2" s="160">
        <f>SUM(C2:D2)</f>
        <v>1</v>
      </c>
    </row>
    <row r="3" spans="1:5" s="143" customFormat="1" x14ac:dyDescent="0.35">
      <c r="A3" s="164" t="s">
        <v>48</v>
      </c>
      <c r="B3" s="164" t="s">
        <v>48</v>
      </c>
      <c r="C3" s="160">
        <v>2</v>
      </c>
      <c r="D3" s="160">
        <v>11</v>
      </c>
      <c r="E3" s="160">
        <f t="shared" ref="E3:E7" si="0">C3+D3</f>
        <v>13</v>
      </c>
    </row>
    <row r="4" spans="1:5" s="143" customFormat="1" x14ac:dyDescent="0.35">
      <c r="A4" s="162" t="s">
        <v>21</v>
      </c>
      <c r="B4" s="162" t="s">
        <v>21</v>
      </c>
      <c r="C4" s="160">
        <v>6</v>
      </c>
      <c r="D4" s="160">
        <v>27</v>
      </c>
      <c r="E4" s="160">
        <f>C4+D4</f>
        <v>33</v>
      </c>
    </row>
    <row r="5" spans="1:5" s="143" customFormat="1" x14ac:dyDescent="0.35">
      <c r="A5" s="162" t="s">
        <v>22</v>
      </c>
      <c r="B5" s="162" t="s">
        <v>22</v>
      </c>
      <c r="C5" s="160">
        <v>2</v>
      </c>
      <c r="D5" s="160">
        <v>0</v>
      </c>
      <c r="E5" s="160">
        <f>C5+D5</f>
        <v>2</v>
      </c>
    </row>
    <row r="6" spans="1:5" s="143" customFormat="1" x14ac:dyDescent="0.35">
      <c r="A6" s="162" t="s">
        <v>24</v>
      </c>
      <c r="B6" s="162" t="s">
        <v>24</v>
      </c>
      <c r="C6" s="160">
        <v>6</v>
      </c>
      <c r="D6" s="160">
        <v>0</v>
      </c>
      <c r="E6" s="160">
        <f>C6+D6</f>
        <v>6</v>
      </c>
    </row>
    <row r="7" spans="1:5" s="143" customFormat="1" x14ac:dyDescent="0.35">
      <c r="A7" s="162" t="s">
        <v>23</v>
      </c>
      <c r="B7" s="162" t="s">
        <v>23</v>
      </c>
      <c r="C7" s="160">
        <v>3</v>
      </c>
      <c r="D7" s="160">
        <v>1</v>
      </c>
      <c r="E7" s="160">
        <f t="shared" si="0"/>
        <v>4</v>
      </c>
    </row>
    <row r="8" spans="1:5" x14ac:dyDescent="0.35">
      <c r="A8" s="162" t="s">
        <v>20</v>
      </c>
      <c r="B8" s="162" t="s">
        <v>20</v>
      </c>
      <c r="C8" s="160">
        <v>2</v>
      </c>
      <c r="D8" s="160">
        <v>4</v>
      </c>
      <c r="E8" s="160">
        <f t="shared" ref="E8:E10" si="1">C8+D8</f>
        <v>6</v>
      </c>
    </row>
    <row r="9" spans="1:5" x14ac:dyDescent="0.35">
      <c r="A9" s="162" t="s">
        <v>108</v>
      </c>
      <c r="B9" s="162" t="s">
        <v>108</v>
      </c>
      <c r="C9" s="160">
        <v>40</v>
      </c>
      <c r="D9" s="160">
        <v>0</v>
      </c>
      <c r="E9" s="160">
        <f t="shared" si="1"/>
        <v>40</v>
      </c>
    </row>
    <row r="10" spans="1:5" x14ac:dyDescent="0.35">
      <c r="A10" s="162" t="s">
        <v>16</v>
      </c>
      <c r="B10" s="162" t="s">
        <v>16</v>
      </c>
      <c r="C10" s="160">
        <v>9</v>
      </c>
      <c r="D10" s="160">
        <v>0</v>
      </c>
      <c r="E10" s="160">
        <f t="shared" si="1"/>
        <v>9</v>
      </c>
    </row>
    <row r="11" spans="1:5" x14ac:dyDescent="0.35">
      <c r="A11" s="161" t="s">
        <v>185</v>
      </c>
      <c r="B11" s="9"/>
      <c r="C11" s="158">
        <f>SUM(C2:C10)</f>
        <v>71</v>
      </c>
      <c r="D11" s="158">
        <f>SUM(D2:D10)</f>
        <v>43</v>
      </c>
      <c r="E11" s="158">
        <f>SUM(E2:E10)</f>
        <v>114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H13" sqref="H13"/>
    </sheetView>
  </sheetViews>
  <sheetFormatPr defaultRowHeight="13.8" x14ac:dyDescent="0.25"/>
  <cols>
    <col min="1" max="1" width="28" customWidth="1"/>
    <col min="2" max="2" width="25.6640625" customWidth="1"/>
    <col min="3" max="3" width="18.33203125" customWidth="1"/>
    <col min="4" max="4" width="16.33203125" customWidth="1"/>
    <col min="5" max="5" width="13.33203125" customWidth="1"/>
  </cols>
  <sheetData>
    <row r="1" spans="1:5" ht="36" x14ac:dyDescent="0.25">
      <c r="A1" s="157" t="s">
        <v>109</v>
      </c>
      <c r="B1" s="158" t="s">
        <v>106</v>
      </c>
      <c r="C1" s="146" t="s">
        <v>146</v>
      </c>
      <c r="D1" s="146" t="s">
        <v>147</v>
      </c>
      <c r="E1" s="146" t="s">
        <v>3</v>
      </c>
    </row>
    <row r="2" spans="1:5" ht="18" x14ac:dyDescent="0.35">
      <c r="A2" s="163" t="s">
        <v>48</v>
      </c>
      <c r="B2" s="163" t="s">
        <v>48</v>
      </c>
      <c r="C2" s="160">
        <v>35</v>
      </c>
      <c r="D2" s="160">
        <v>6</v>
      </c>
      <c r="E2" s="160">
        <f t="shared" ref="E2:E9" si="0">C2+D2</f>
        <v>41</v>
      </c>
    </row>
    <row r="3" spans="1:5" ht="18" x14ac:dyDescent="0.35">
      <c r="A3" s="162" t="s">
        <v>21</v>
      </c>
      <c r="B3" s="162" t="s">
        <v>21</v>
      </c>
      <c r="C3" s="160">
        <v>9</v>
      </c>
      <c r="D3" s="160">
        <v>14</v>
      </c>
      <c r="E3" s="160">
        <f t="shared" si="0"/>
        <v>23</v>
      </c>
    </row>
    <row r="4" spans="1:5" ht="18" x14ac:dyDescent="0.35">
      <c r="A4" s="162" t="s">
        <v>24</v>
      </c>
      <c r="B4" s="162" t="s">
        <v>24</v>
      </c>
      <c r="C4" s="160">
        <v>2</v>
      </c>
      <c r="D4" s="160">
        <v>0</v>
      </c>
      <c r="E4" s="160">
        <f t="shared" si="0"/>
        <v>2</v>
      </c>
    </row>
    <row r="5" spans="1:5" ht="18" x14ac:dyDescent="0.35">
      <c r="A5" s="162" t="s">
        <v>115</v>
      </c>
      <c r="B5" s="162" t="s">
        <v>115</v>
      </c>
      <c r="C5" s="160">
        <v>2</v>
      </c>
      <c r="D5" s="160">
        <v>0</v>
      </c>
      <c r="E5" s="160">
        <f t="shared" si="0"/>
        <v>2</v>
      </c>
    </row>
    <row r="6" spans="1:5" ht="18" x14ac:dyDescent="0.35">
      <c r="A6" s="162" t="s">
        <v>23</v>
      </c>
      <c r="B6" s="162" t="s">
        <v>23</v>
      </c>
      <c r="C6" s="160">
        <v>4</v>
      </c>
      <c r="D6" s="160">
        <v>0</v>
      </c>
      <c r="E6" s="160">
        <f t="shared" si="0"/>
        <v>4</v>
      </c>
    </row>
    <row r="7" spans="1:5" ht="18" x14ac:dyDescent="0.35">
      <c r="A7" s="167" t="s">
        <v>20</v>
      </c>
      <c r="B7" s="167" t="s">
        <v>20</v>
      </c>
      <c r="C7" s="160">
        <v>23</v>
      </c>
      <c r="D7" s="160">
        <v>0</v>
      </c>
      <c r="E7" s="160">
        <f t="shared" si="0"/>
        <v>23</v>
      </c>
    </row>
    <row r="8" spans="1:5" ht="18" x14ac:dyDescent="0.35">
      <c r="A8" s="162" t="s">
        <v>108</v>
      </c>
      <c r="B8" s="162" t="s">
        <v>108</v>
      </c>
      <c r="C8" s="160">
        <v>2</v>
      </c>
      <c r="D8" s="160">
        <v>32</v>
      </c>
      <c r="E8" s="160">
        <f t="shared" si="0"/>
        <v>34</v>
      </c>
    </row>
    <row r="9" spans="1:5" ht="18" x14ac:dyDescent="0.35">
      <c r="A9" s="162" t="s">
        <v>16</v>
      </c>
      <c r="B9" s="162" t="s">
        <v>16</v>
      </c>
      <c r="C9" s="160">
        <v>19</v>
      </c>
      <c r="D9" s="160">
        <v>0</v>
      </c>
      <c r="E9" s="160">
        <f t="shared" si="0"/>
        <v>19</v>
      </c>
    </row>
    <row r="10" spans="1:5" ht="18" x14ac:dyDescent="0.35">
      <c r="A10" s="161" t="s">
        <v>183</v>
      </c>
      <c r="B10" s="9"/>
      <c r="C10" s="158">
        <f>SUM(C2:C9)</f>
        <v>96</v>
      </c>
      <c r="D10" s="158">
        <f>SUM(D2:D9)</f>
        <v>52</v>
      </c>
      <c r="E10" s="158">
        <f>SUM(E2:E9)</f>
        <v>148</v>
      </c>
    </row>
    <row r="11" spans="1:5" ht="18" x14ac:dyDescent="0.35">
      <c r="A11" s="161"/>
      <c r="B11" s="9"/>
      <c r="C11" s="158"/>
      <c r="D11" s="158"/>
      <c r="E11" s="158"/>
    </row>
    <row r="12" spans="1:5" ht="36" x14ac:dyDescent="0.25">
      <c r="A12" s="157" t="s">
        <v>109</v>
      </c>
      <c r="B12" s="158" t="s">
        <v>106</v>
      </c>
      <c r="C12" s="146" t="s">
        <v>146</v>
      </c>
      <c r="D12" s="146" t="s">
        <v>147</v>
      </c>
      <c r="E12" s="146" t="s">
        <v>3</v>
      </c>
    </row>
    <row r="13" spans="1:5" ht="18" x14ac:dyDescent="0.25">
      <c r="A13" s="159" t="s">
        <v>107</v>
      </c>
      <c r="B13" s="159" t="s">
        <v>107</v>
      </c>
      <c r="C13" s="160">
        <v>1</v>
      </c>
      <c r="D13" s="160">
        <v>4</v>
      </c>
      <c r="E13" s="160">
        <f t="shared" ref="E13:E16" si="1">C13+D13</f>
        <v>5</v>
      </c>
    </row>
    <row r="14" spans="1:5" ht="18" x14ac:dyDescent="0.25">
      <c r="A14" s="159" t="s">
        <v>21</v>
      </c>
      <c r="B14" s="159" t="s">
        <v>21</v>
      </c>
      <c r="C14" s="160">
        <v>12</v>
      </c>
      <c r="D14" s="160">
        <v>35</v>
      </c>
      <c r="E14" s="160">
        <f t="shared" si="1"/>
        <v>47</v>
      </c>
    </row>
    <row r="15" spans="1:5" ht="18" x14ac:dyDescent="0.25">
      <c r="A15" s="159" t="s">
        <v>22</v>
      </c>
      <c r="B15" s="159" t="s">
        <v>22</v>
      </c>
      <c r="C15" s="160">
        <v>5</v>
      </c>
      <c r="D15" s="160">
        <v>0</v>
      </c>
      <c r="E15" s="160">
        <f t="shared" si="1"/>
        <v>5</v>
      </c>
    </row>
    <row r="16" spans="1:5" ht="18" x14ac:dyDescent="0.35">
      <c r="A16" s="162" t="s">
        <v>23</v>
      </c>
      <c r="B16" s="162" t="s">
        <v>23</v>
      </c>
      <c r="C16" s="160">
        <v>12</v>
      </c>
      <c r="D16" s="160">
        <v>6</v>
      </c>
      <c r="E16" s="160">
        <f t="shared" si="1"/>
        <v>18</v>
      </c>
    </row>
    <row r="17" spans="1:5" ht="18" x14ac:dyDescent="0.25">
      <c r="A17" s="161" t="s">
        <v>182</v>
      </c>
      <c r="B17" s="161"/>
      <c r="C17" s="158">
        <f>SUM(C13:C16)</f>
        <v>30</v>
      </c>
      <c r="D17" s="158">
        <f>SUM(D13:D16)</f>
        <v>45</v>
      </c>
      <c r="E17" s="158">
        <f>SUM(E13:E16)</f>
        <v>75</v>
      </c>
    </row>
    <row r="18" spans="1:5" ht="18" x14ac:dyDescent="0.25">
      <c r="A18" s="161"/>
      <c r="B18" s="161"/>
      <c r="C18" s="158"/>
      <c r="D18" s="158"/>
      <c r="E18" s="158"/>
    </row>
    <row r="19" spans="1:5" ht="36" x14ac:dyDescent="0.25">
      <c r="A19" s="157" t="s">
        <v>109</v>
      </c>
      <c r="B19" s="158" t="s">
        <v>106</v>
      </c>
      <c r="C19" s="146" t="s">
        <v>146</v>
      </c>
      <c r="D19" s="146" t="s">
        <v>147</v>
      </c>
      <c r="E19" s="146" t="s">
        <v>3</v>
      </c>
    </row>
    <row r="20" spans="1:5" ht="18" x14ac:dyDescent="0.25">
      <c r="A20" s="159" t="s">
        <v>107</v>
      </c>
      <c r="B20" s="159" t="s">
        <v>107</v>
      </c>
      <c r="C20" s="160">
        <v>51</v>
      </c>
      <c r="D20" s="160">
        <v>4</v>
      </c>
      <c r="E20" s="160">
        <f t="shared" ref="E20:E27" si="2">C20+D20</f>
        <v>55</v>
      </c>
    </row>
    <row r="21" spans="1:5" ht="18" x14ac:dyDescent="0.25">
      <c r="A21" s="159" t="s">
        <v>21</v>
      </c>
      <c r="B21" s="159" t="s">
        <v>21</v>
      </c>
      <c r="C21" s="160">
        <v>4</v>
      </c>
      <c r="D21" s="160">
        <v>96</v>
      </c>
      <c r="E21" s="160">
        <f t="shared" si="2"/>
        <v>100</v>
      </c>
    </row>
    <row r="22" spans="1:5" ht="18" x14ac:dyDescent="0.25">
      <c r="A22" s="159" t="s">
        <v>22</v>
      </c>
      <c r="B22" s="159" t="s">
        <v>22</v>
      </c>
      <c r="C22" s="160">
        <v>3</v>
      </c>
      <c r="D22" s="160">
        <v>0</v>
      </c>
      <c r="E22" s="160">
        <f t="shared" si="2"/>
        <v>3</v>
      </c>
    </row>
    <row r="23" spans="1:5" ht="18" x14ac:dyDescent="0.25">
      <c r="A23" s="159" t="s">
        <v>24</v>
      </c>
      <c r="B23" s="159" t="s">
        <v>24</v>
      </c>
      <c r="C23" s="160">
        <v>6</v>
      </c>
      <c r="D23" s="160">
        <v>0</v>
      </c>
      <c r="E23" s="160">
        <f t="shared" si="2"/>
        <v>6</v>
      </c>
    </row>
    <row r="24" spans="1:5" ht="18" x14ac:dyDescent="0.35">
      <c r="A24" s="162" t="s">
        <v>23</v>
      </c>
      <c r="B24" s="162" t="s">
        <v>23</v>
      </c>
      <c r="C24" s="160">
        <v>94</v>
      </c>
      <c r="D24" s="160">
        <v>2</v>
      </c>
      <c r="E24" s="160">
        <f t="shared" si="2"/>
        <v>96</v>
      </c>
    </row>
    <row r="25" spans="1:5" ht="18" x14ac:dyDescent="0.25">
      <c r="A25" s="159" t="s">
        <v>113</v>
      </c>
      <c r="B25" s="159" t="s">
        <v>113</v>
      </c>
      <c r="C25" s="160">
        <v>6</v>
      </c>
      <c r="D25" s="160">
        <v>8</v>
      </c>
      <c r="E25" s="160">
        <f t="shared" si="2"/>
        <v>14</v>
      </c>
    </row>
    <row r="26" spans="1:5" ht="18" x14ac:dyDescent="0.35">
      <c r="A26" s="164" t="s">
        <v>108</v>
      </c>
      <c r="B26" s="164" t="s">
        <v>108</v>
      </c>
      <c r="C26" s="160">
        <v>6</v>
      </c>
      <c r="D26" s="160">
        <v>0</v>
      </c>
      <c r="E26" s="160">
        <f t="shared" si="2"/>
        <v>6</v>
      </c>
    </row>
    <row r="27" spans="1:5" ht="18" x14ac:dyDescent="0.35">
      <c r="A27" s="164" t="s">
        <v>16</v>
      </c>
      <c r="B27" s="164" t="s">
        <v>16</v>
      </c>
      <c r="C27" s="160">
        <v>17</v>
      </c>
      <c r="D27" s="160">
        <v>0</v>
      </c>
      <c r="E27" s="160">
        <f t="shared" si="2"/>
        <v>17</v>
      </c>
    </row>
    <row r="28" spans="1:5" ht="18" x14ac:dyDescent="0.25">
      <c r="A28" s="161" t="s">
        <v>181</v>
      </c>
      <c r="B28" s="161"/>
      <c r="C28" s="158">
        <f>SUM(C20:C27)</f>
        <v>187</v>
      </c>
      <c r="D28" s="158">
        <f>SUM(D20:D27)</f>
        <v>110</v>
      </c>
      <c r="E28" s="158">
        <f>SUM(E20:E27)</f>
        <v>297</v>
      </c>
    </row>
    <row r="29" spans="1:5" ht="18" x14ac:dyDescent="0.25">
      <c r="A29" s="161"/>
      <c r="B29" s="161"/>
      <c r="C29" s="158"/>
      <c r="D29" s="158"/>
      <c r="E29" s="158"/>
    </row>
    <row r="30" spans="1:5" ht="36" x14ac:dyDescent="0.25">
      <c r="A30" s="157" t="s">
        <v>109</v>
      </c>
      <c r="B30" s="158" t="s">
        <v>106</v>
      </c>
      <c r="C30" s="146" t="s">
        <v>146</v>
      </c>
      <c r="D30" s="146" t="s">
        <v>147</v>
      </c>
      <c r="E30" s="146" t="s">
        <v>3</v>
      </c>
    </row>
    <row r="31" spans="1:5" ht="18" x14ac:dyDescent="0.25">
      <c r="A31" s="159" t="s">
        <v>107</v>
      </c>
      <c r="B31" s="159" t="s">
        <v>107</v>
      </c>
      <c r="C31" s="160">
        <v>0</v>
      </c>
      <c r="D31" s="160">
        <v>41</v>
      </c>
      <c r="E31" s="160">
        <f t="shared" ref="E31:E37" si="3">C31+D31</f>
        <v>41</v>
      </c>
    </row>
    <row r="32" spans="1:5" ht="18" x14ac:dyDescent="0.25">
      <c r="A32" s="159" t="s">
        <v>21</v>
      </c>
      <c r="B32" s="159" t="s">
        <v>21</v>
      </c>
      <c r="C32" s="160">
        <v>2</v>
      </c>
      <c r="D32" s="160">
        <v>4</v>
      </c>
      <c r="E32" s="160">
        <f t="shared" si="3"/>
        <v>6</v>
      </c>
    </row>
    <row r="33" spans="1:5" ht="18" x14ac:dyDescent="0.25">
      <c r="A33" s="159" t="s">
        <v>22</v>
      </c>
      <c r="B33" s="159" t="s">
        <v>22</v>
      </c>
      <c r="C33" s="160">
        <v>3</v>
      </c>
      <c r="D33" s="160">
        <v>0</v>
      </c>
      <c r="E33" s="160">
        <f t="shared" si="3"/>
        <v>3</v>
      </c>
    </row>
    <row r="34" spans="1:5" ht="18" x14ac:dyDescent="0.25">
      <c r="A34" s="159" t="s">
        <v>24</v>
      </c>
      <c r="B34" s="159" t="s">
        <v>24</v>
      </c>
      <c r="C34" s="160">
        <v>6</v>
      </c>
      <c r="D34" s="160">
        <v>0</v>
      </c>
      <c r="E34" s="160">
        <f t="shared" si="3"/>
        <v>6</v>
      </c>
    </row>
    <row r="35" spans="1:5" ht="18" x14ac:dyDescent="0.35">
      <c r="A35" s="162" t="s">
        <v>23</v>
      </c>
      <c r="B35" s="162" t="s">
        <v>103</v>
      </c>
      <c r="C35" s="160">
        <v>7</v>
      </c>
      <c r="D35" s="160">
        <v>10</v>
      </c>
      <c r="E35" s="160">
        <f t="shared" si="3"/>
        <v>17</v>
      </c>
    </row>
    <row r="36" spans="1:5" ht="18" x14ac:dyDescent="0.25">
      <c r="A36" s="159" t="s">
        <v>113</v>
      </c>
      <c r="B36" s="159" t="s">
        <v>113</v>
      </c>
      <c r="C36" s="160">
        <v>1</v>
      </c>
      <c r="D36" s="160">
        <v>0</v>
      </c>
      <c r="E36" s="160">
        <f t="shared" si="3"/>
        <v>1</v>
      </c>
    </row>
    <row r="37" spans="1:5" ht="18" x14ac:dyDescent="0.35">
      <c r="A37" s="163" t="s">
        <v>16</v>
      </c>
      <c r="B37" s="163" t="s">
        <v>16</v>
      </c>
      <c r="C37" s="160">
        <v>8</v>
      </c>
      <c r="D37" s="160">
        <v>0</v>
      </c>
      <c r="E37" s="160">
        <f t="shared" si="3"/>
        <v>8</v>
      </c>
    </row>
    <row r="38" spans="1:5" ht="18" x14ac:dyDescent="0.25">
      <c r="A38" s="161" t="s">
        <v>180</v>
      </c>
      <c r="B38" s="161"/>
      <c r="C38" s="158">
        <f>SUM(C31:C37)</f>
        <v>27</v>
      </c>
      <c r="D38" s="158">
        <f>SUM(D31:D37)</f>
        <v>55</v>
      </c>
      <c r="E38" s="158">
        <f>SUM(E31:E37)</f>
        <v>82</v>
      </c>
    </row>
    <row r="39" spans="1:5" ht="18" x14ac:dyDescent="0.25">
      <c r="A39" s="161"/>
      <c r="B39" s="161"/>
      <c r="C39" s="158"/>
      <c r="D39" s="158"/>
      <c r="E39" s="158"/>
    </row>
    <row r="40" spans="1:5" ht="36" x14ac:dyDescent="0.25">
      <c r="A40" s="157" t="s">
        <v>109</v>
      </c>
      <c r="B40" s="158" t="s">
        <v>106</v>
      </c>
      <c r="C40" s="146" t="s">
        <v>146</v>
      </c>
      <c r="D40" s="146" t="s">
        <v>147</v>
      </c>
      <c r="E40" s="146" t="s">
        <v>3</v>
      </c>
    </row>
    <row r="41" spans="1:5" ht="18" x14ac:dyDescent="0.25">
      <c r="A41" s="159" t="s">
        <v>107</v>
      </c>
      <c r="B41" s="159" t="s">
        <v>107</v>
      </c>
      <c r="C41" s="160">
        <v>2</v>
      </c>
      <c r="D41" s="160">
        <v>0</v>
      </c>
      <c r="E41" s="160">
        <f>C41+D41</f>
        <v>2</v>
      </c>
    </row>
    <row r="42" spans="1:5" ht="18" x14ac:dyDescent="0.25">
      <c r="A42" s="159" t="s">
        <v>21</v>
      </c>
      <c r="B42" s="159" t="s">
        <v>21</v>
      </c>
      <c r="C42" s="160">
        <v>21</v>
      </c>
      <c r="D42" s="160">
        <v>7</v>
      </c>
      <c r="E42" s="160">
        <f>C42+D42</f>
        <v>28</v>
      </c>
    </row>
    <row r="43" spans="1:5" ht="18" x14ac:dyDescent="0.25">
      <c r="A43" s="159" t="s">
        <v>22</v>
      </c>
      <c r="B43" s="159" t="s">
        <v>22</v>
      </c>
      <c r="C43" s="160">
        <v>8</v>
      </c>
      <c r="D43" s="160">
        <v>0</v>
      </c>
      <c r="E43" s="160">
        <v>8</v>
      </c>
    </row>
    <row r="44" spans="1:5" ht="18" x14ac:dyDescent="0.35">
      <c r="A44" s="162" t="s">
        <v>23</v>
      </c>
      <c r="B44" s="162" t="s">
        <v>103</v>
      </c>
      <c r="C44" s="160">
        <v>13</v>
      </c>
      <c r="D44" s="160">
        <v>99</v>
      </c>
      <c r="E44" s="160">
        <f>C44+D44</f>
        <v>112</v>
      </c>
    </row>
    <row r="45" spans="1:5" ht="18" x14ac:dyDescent="0.25">
      <c r="A45" s="159" t="s">
        <v>113</v>
      </c>
      <c r="B45" s="159" t="s">
        <v>113</v>
      </c>
      <c r="C45" s="160">
        <v>1</v>
      </c>
      <c r="D45" s="160">
        <v>0</v>
      </c>
      <c r="E45" s="160">
        <f>C45+D45</f>
        <v>1</v>
      </c>
    </row>
    <row r="46" spans="1:5" ht="18" x14ac:dyDescent="0.35">
      <c r="A46" s="163" t="s">
        <v>16</v>
      </c>
      <c r="B46" s="163" t="s">
        <v>16</v>
      </c>
      <c r="C46" s="160">
        <v>11</v>
      </c>
      <c r="D46" s="160">
        <v>0</v>
      </c>
      <c r="E46" s="160">
        <f>C46+D46</f>
        <v>11</v>
      </c>
    </row>
    <row r="47" spans="1:5" ht="18" x14ac:dyDescent="0.25">
      <c r="A47" s="161" t="s">
        <v>179</v>
      </c>
      <c r="B47" s="161"/>
      <c r="C47" s="158">
        <f>SUM(C41:C46)</f>
        <v>56</v>
      </c>
      <c r="D47" s="158">
        <f>SUM(D41:D46)</f>
        <v>106</v>
      </c>
      <c r="E47" s="158">
        <f>SUM(E41:E46)</f>
        <v>162</v>
      </c>
    </row>
    <row r="48" spans="1:5" ht="18" x14ac:dyDescent="0.25">
      <c r="A48" s="161"/>
      <c r="B48" s="161"/>
      <c r="C48" s="158"/>
      <c r="D48" s="158"/>
      <c r="E48" s="158"/>
    </row>
    <row r="49" spans="1:5" ht="36" x14ac:dyDescent="0.25">
      <c r="A49" s="157" t="s">
        <v>109</v>
      </c>
      <c r="B49" s="158" t="s">
        <v>106</v>
      </c>
      <c r="C49" s="146" t="s">
        <v>146</v>
      </c>
      <c r="D49" s="146" t="s">
        <v>147</v>
      </c>
      <c r="E49" s="146" t="s">
        <v>3</v>
      </c>
    </row>
    <row r="50" spans="1:5" ht="18" x14ac:dyDescent="0.25">
      <c r="A50" s="159" t="s">
        <v>107</v>
      </c>
      <c r="B50" s="159" t="s">
        <v>107</v>
      </c>
      <c r="C50" s="160">
        <v>13</v>
      </c>
      <c r="D50" s="160">
        <v>1</v>
      </c>
      <c r="E50" s="160">
        <f>C50+D50</f>
        <v>14</v>
      </c>
    </row>
    <row r="51" spans="1:5" ht="18" x14ac:dyDescent="0.25">
      <c r="A51" s="159" t="s">
        <v>21</v>
      </c>
      <c r="B51" s="159" t="s">
        <v>21</v>
      </c>
      <c r="C51" s="160">
        <v>5</v>
      </c>
      <c r="D51" s="160">
        <v>4</v>
      </c>
      <c r="E51" s="160">
        <f t="shared" ref="E51:E55" si="4">C51+D51</f>
        <v>9</v>
      </c>
    </row>
    <row r="52" spans="1:5" ht="18" x14ac:dyDescent="0.25">
      <c r="A52" s="159" t="s">
        <v>22</v>
      </c>
      <c r="B52" s="159" t="s">
        <v>22</v>
      </c>
      <c r="C52" s="160">
        <v>6</v>
      </c>
      <c r="D52" s="160">
        <v>0</v>
      </c>
      <c r="E52" s="160">
        <f t="shared" si="4"/>
        <v>6</v>
      </c>
    </row>
    <row r="53" spans="1:5" ht="18" x14ac:dyDescent="0.35">
      <c r="A53" s="162" t="s">
        <v>103</v>
      </c>
      <c r="B53" s="162" t="s">
        <v>103</v>
      </c>
      <c r="C53" s="160">
        <v>3</v>
      </c>
      <c r="D53" s="160">
        <v>0</v>
      </c>
      <c r="E53" s="160">
        <f t="shared" si="4"/>
        <v>3</v>
      </c>
    </row>
    <row r="54" spans="1:5" ht="18" x14ac:dyDescent="0.25">
      <c r="A54" s="159" t="s">
        <v>113</v>
      </c>
      <c r="B54" s="159" t="s">
        <v>113</v>
      </c>
      <c r="C54" s="160">
        <v>29</v>
      </c>
      <c r="D54" s="160">
        <v>0</v>
      </c>
      <c r="E54" s="160">
        <f t="shared" si="4"/>
        <v>29</v>
      </c>
    </row>
    <row r="55" spans="1:5" ht="18" x14ac:dyDescent="0.35">
      <c r="A55" s="163" t="s">
        <v>16</v>
      </c>
      <c r="B55" s="163" t="s">
        <v>16</v>
      </c>
      <c r="C55" s="160">
        <v>10</v>
      </c>
      <c r="D55" s="160">
        <v>0</v>
      </c>
      <c r="E55" s="160">
        <f t="shared" si="4"/>
        <v>10</v>
      </c>
    </row>
    <row r="56" spans="1:5" ht="18" x14ac:dyDescent="0.25">
      <c r="A56" s="161" t="s">
        <v>178</v>
      </c>
      <c r="B56" s="161"/>
      <c r="C56" s="158">
        <f>SUM(C50:C55)</f>
        <v>66</v>
      </c>
      <c r="D56" s="158">
        <f>SUM(D50:D55)</f>
        <v>5</v>
      </c>
      <c r="E56" s="158">
        <f>SUM(E50:E55)</f>
        <v>71</v>
      </c>
    </row>
    <row r="57" spans="1:5" ht="18" x14ac:dyDescent="0.25">
      <c r="A57" s="161"/>
      <c r="B57" s="161"/>
      <c r="C57" s="158"/>
      <c r="D57" s="158"/>
      <c r="E57" s="158"/>
    </row>
    <row r="58" spans="1:5" ht="36" x14ac:dyDescent="0.25">
      <c r="A58" s="157" t="s">
        <v>109</v>
      </c>
      <c r="B58" s="158" t="s">
        <v>106</v>
      </c>
      <c r="C58" s="146" t="s">
        <v>146</v>
      </c>
      <c r="D58" s="146" t="s">
        <v>147</v>
      </c>
      <c r="E58" s="146" t="s">
        <v>3</v>
      </c>
    </row>
    <row r="59" spans="1:5" ht="18" x14ac:dyDescent="0.25">
      <c r="A59" s="159" t="s">
        <v>107</v>
      </c>
      <c r="B59" s="159" t="s">
        <v>107</v>
      </c>
      <c r="C59" s="160">
        <v>8</v>
      </c>
      <c r="D59" s="160">
        <v>0</v>
      </c>
      <c r="E59" s="160">
        <f>SUM(C59:D59)</f>
        <v>8</v>
      </c>
    </row>
    <row r="60" spans="1:5" ht="18" x14ac:dyDescent="0.25">
      <c r="A60" s="159" t="s">
        <v>111</v>
      </c>
      <c r="B60" s="159" t="s">
        <v>111</v>
      </c>
      <c r="C60" s="160">
        <v>19</v>
      </c>
      <c r="D60" s="160">
        <v>0</v>
      </c>
      <c r="E60" s="160">
        <f t="shared" ref="E60:E68" si="5">SUM(C60:D60)</f>
        <v>19</v>
      </c>
    </row>
    <row r="61" spans="1:5" ht="18" x14ac:dyDescent="0.25">
      <c r="A61" s="159" t="s">
        <v>21</v>
      </c>
      <c r="B61" s="159" t="s">
        <v>21</v>
      </c>
      <c r="C61" s="160">
        <v>13</v>
      </c>
      <c r="D61" s="160">
        <v>1</v>
      </c>
      <c r="E61" s="160">
        <f t="shared" si="5"/>
        <v>14</v>
      </c>
    </row>
    <row r="62" spans="1:5" ht="18" x14ac:dyDescent="0.35">
      <c r="A62" s="162" t="s">
        <v>103</v>
      </c>
      <c r="B62" s="162" t="s">
        <v>103</v>
      </c>
      <c r="C62" s="160">
        <v>8</v>
      </c>
      <c r="D62" s="160">
        <v>0</v>
      </c>
      <c r="E62" s="160">
        <f t="shared" si="5"/>
        <v>8</v>
      </c>
    </row>
    <row r="63" spans="1:5" ht="18" x14ac:dyDescent="0.35">
      <c r="A63" s="163" t="s">
        <v>24</v>
      </c>
      <c r="B63" s="164" t="s">
        <v>24</v>
      </c>
      <c r="C63" s="160">
        <v>1</v>
      </c>
      <c r="D63" s="160">
        <v>0</v>
      </c>
      <c r="E63" s="160">
        <f t="shared" si="5"/>
        <v>1</v>
      </c>
    </row>
    <row r="64" spans="1:5" ht="18" x14ac:dyDescent="0.35">
      <c r="A64" s="162" t="s">
        <v>23</v>
      </c>
      <c r="B64" s="162" t="s">
        <v>23</v>
      </c>
      <c r="C64" s="160">
        <v>4</v>
      </c>
      <c r="D64" s="160">
        <v>0</v>
      </c>
      <c r="E64" s="160">
        <f t="shared" si="5"/>
        <v>4</v>
      </c>
    </row>
    <row r="65" spans="1:5" ht="18" x14ac:dyDescent="0.35">
      <c r="A65" s="162" t="s">
        <v>114</v>
      </c>
      <c r="B65" s="162" t="s">
        <v>114</v>
      </c>
      <c r="C65" s="160">
        <v>1</v>
      </c>
      <c r="D65" s="160">
        <v>0</v>
      </c>
      <c r="E65" s="160">
        <f t="shared" si="5"/>
        <v>1</v>
      </c>
    </row>
    <row r="66" spans="1:5" ht="18" x14ac:dyDescent="0.25">
      <c r="A66" s="159" t="s">
        <v>113</v>
      </c>
      <c r="B66" s="159" t="s">
        <v>113</v>
      </c>
      <c r="C66" s="160">
        <v>1</v>
      </c>
      <c r="D66" s="160">
        <v>5</v>
      </c>
      <c r="E66" s="160">
        <f t="shared" si="5"/>
        <v>6</v>
      </c>
    </row>
    <row r="67" spans="1:5" ht="18" x14ac:dyDescent="0.25">
      <c r="A67" s="159" t="s">
        <v>108</v>
      </c>
      <c r="B67" s="159" t="s">
        <v>16</v>
      </c>
      <c r="C67" s="160">
        <v>4</v>
      </c>
      <c r="D67" s="160">
        <v>0</v>
      </c>
      <c r="E67" s="160">
        <f t="shared" si="5"/>
        <v>4</v>
      </c>
    </row>
    <row r="68" spans="1:5" ht="18" x14ac:dyDescent="0.25">
      <c r="A68" s="159" t="s">
        <v>177</v>
      </c>
      <c r="B68" s="159" t="s">
        <v>177</v>
      </c>
      <c r="C68" s="160">
        <v>2</v>
      </c>
      <c r="D68" s="160">
        <v>0</v>
      </c>
      <c r="E68" s="160">
        <f t="shared" si="5"/>
        <v>2</v>
      </c>
    </row>
    <row r="69" spans="1:5" ht="18" x14ac:dyDescent="0.25">
      <c r="A69" s="161" t="s">
        <v>176</v>
      </c>
      <c r="B69" s="161"/>
      <c r="C69" s="158">
        <f>SUM(C59:C68)</f>
        <v>61</v>
      </c>
      <c r="D69" s="158">
        <f>SUM(D59:D68)</f>
        <v>6</v>
      </c>
      <c r="E69" s="158">
        <f>SUM(E59:E68)</f>
        <v>67</v>
      </c>
    </row>
    <row r="70" spans="1:5" ht="18" x14ac:dyDescent="0.25">
      <c r="A70" s="161"/>
      <c r="B70" s="161"/>
      <c r="C70" s="158"/>
      <c r="D70" s="158"/>
      <c r="E70" s="158"/>
    </row>
    <row r="71" spans="1:5" ht="36" x14ac:dyDescent="0.25">
      <c r="A71" s="157" t="s">
        <v>109</v>
      </c>
      <c r="B71" s="158" t="s">
        <v>106</v>
      </c>
      <c r="C71" s="146" t="s">
        <v>146</v>
      </c>
      <c r="D71" s="146" t="s">
        <v>147</v>
      </c>
      <c r="E71" s="146" t="s">
        <v>3</v>
      </c>
    </row>
    <row r="72" spans="1:5" ht="18" x14ac:dyDescent="0.25">
      <c r="A72" s="159" t="s">
        <v>107</v>
      </c>
      <c r="B72" s="159" t="s">
        <v>107</v>
      </c>
      <c r="C72" s="160">
        <v>7</v>
      </c>
      <c r="D72" s="160">
        <v>8</v>
      </c>
      <c r="E72" s="160">
        <f>SUM(C72:D72)</f>
        <v>15</v>
      </c>
    </row>
    <row r="73" spans="1:5" ht="18" x14ac:dyDescent="0.25">
      <c r="A73" s="159" t="s">
        <v>21</v>
      </c>
      <c r="B73" s="159" t="s">
        <v>21</v>
      </c>
      <c r="C73" s="160">
        <v>3</v>
      </c>
      <c r="D73" s="160">
        <v>0</v>
      </c>
      <c r="E73" s="160">
        <f t="shared" ref="E73:E78" si="6">SUM(C73:D73)</f>
        <v>3</v>
      </c>
    </row>
    <row r="74" spans="1:5" ht="18" x14ac:dyDescent="0.35">
      <c r="A74" s="162" t="s">
        <v>112</v>
      </c>
      <c r="B74" s="162" t="s">
        <v>112</v>
      </c>
      <c r="C74" s="160">
        <v>4</v>
      </c>
      <c r="D74" s="160">
        <v>19</v>
      </c>
      <c r="E74" s="160">
        <f t="shared" si="6"/>
        <v>23</v>
      </c>
    </row>
    <row r="75" spans="1:5" ht="18" x14ac:dyDescent="0.35">
      <c r="A75" s="163" t="s">
        <v>24</v>
      </c>
      <c r="B75" s="164" t="s">
        <v>24</v>
      </c>
      <c r="C75" s="160">
        <v>8</v>
      </c>
      <c r="D75" s="160">
        <v>0</v>
      </c>
      <c r="E75" s="160">
        <f t="shared" si="6"/>
        <v>8</v>
      </c>
    </row>
    <row r="76" spans="1:5" ht="18" x14ac:dyDescent="0.35">
      <c r="A76" s="162" t="s">
        <v>23</v>
      </c>
      <c r="B76" s="162" t="s">
        <v>23</v>
      </c>
      <c r="C76" s="160">
        <v>3</v>
      </c>
      <c r="D76" s="160">
        <v>0</v>
      </c>
      <c r="E76" s="160">
        <f t="shared" si="6"/>
        <v>3</v>
      </c>
    </row>
    <row r="77" spans="1:5" ht="18" x14ac:dyDescent="0.25">
      <c r="A77" s="159" t="s">
        <v>113</v>
      </c>
      <c r="B77" s="159" t="s">
        <v>113</v>
      </c>
      <c r="C77" s="160">
        <v>4</v>
      </c>
      <c r="D77" s="160">
        <v>0</v>
      </c>
      <c r="E77" s="160">
        <f t="shared" si="6"/>
        <v>4</v>
      </c>
    </row>
    <row r="78" spans="1:5" ht="18" x14ac:dyDescent="0.25">
      <c r="A78" s="159" t="s">
        <v>16</v>
      </c>
      <c r="B78" s="159" t="s">
        <v>16</v>
      </c>
      <c r="C78" s="160">
        <v>9</v>
      </c>
      <c r="D78" s="160">
        <v>0</v>
      </c>
      <c r="E78" s="160">
        <f t="shared" si="6"/>
        <v>9</v>
      </c>
    </row>
    <row r="79" spans="1:5" ht="18" x14ac:dyDescent="0.25">
      <c r="A79" s="161" t="s">
        <v>175</v>
      </c>
      <c r="B79" s="161"/>
      <c r="C79" s="158">
        <f>SUM(C72:C78)</f>
        <v>38</v>
      </c>
      <c r="D79" s="158">
        <f>SUM(D72:D78)</f>
        <v>27</v>
      </c>
      <c r="E79" s="158">
        <f>SUM(E72:E78)</f>
        <v>65</v>
      </c>
    </row>
    <row r="80" spans="1:5" ht="18" x14ac:dyDescent="0.25">
      <c r="A80" s="161"/>
      <c r="B80" s="161"/>
      <c r="C80" s="158"/>
      <c r="D80" s="158"/>
      <c r="E80" s="158"/>
    </row>
    <row r="81" spans="1:5" ht="36" x14ac:dyDescent="0.25">
      <c r="A81" s="157" t="s">
        <v>109</v>
      </c>
      <c r="B81" s="158" t="s">
        <v>106</v>
      </c>
      <c r="C81" s="146" t="s">
        <v>146</v>
      </c>
      <c r="D81" s="146" t="s">
        <v>147</v>
      </c>
      <c r="E81" s="146" t="s">
        <v>3</v>
      </c>
    </row>
    <row r="82" spans="1:5" ht="18" x14ac:dyDescent="0.25">
      <c r="A82" s="159" t="s">
        <v>107</v>
      </c>
      <c r="B82" s="159" t="s">
        <v>107</v>
      </c>
      <c r="C82" s="160">
        <v>34</v>
      </c>
      <c r="D82" s="160">
        <v>28</v>
      </c>
      <c r="E82" s="160">
        <f>SUM(C82:D82)</f>
        <v>62</v>
      </c>
    </row>
    <row r="83" spans="1:5" ht="18" x14ac:dyDescent="0.25">
      <c r="A83" s="159" t="s">
        <v>111</v>
      </c>
      <c r="B83" s="159" t="s">
        <v>111</v>
      </c>
      <c r="C83" s="160">
        <v>0</v>
      </c>
      <c r="D83" s="160">
        <v>2</v>
      </c>
      <c r="E83" s="160">
        <f>SUM(C83:D83)</f>
        <v>2</v>
      </c>
    </row>
    <row r="84" spans="1:5" ht="18" x14ac:dyDescent="0.25">
      <c r="A84" s="159" t="s">
        <v>21</v>
      </c>
      <c r="B84" s="159" t="s">
        <v>21</v>
      </c>
      <c r="C84" s="160">
        <v>1</v>
      </c>
      <c r="D84" s="160">
        <v>15</v>
      </c>
      <c r="E84" s="160">
        <f>SUM(C84:D84)</f>
        <v>16</v>
      </c>
    </row>
    <row r="85" spans="1:5" ht="18" x14ac:dyDescent="0.35">
      <c r="A85" s="162" t="s">
        <v>112</v>
      </c>
      <c r="B85" s="162" t="s">
        <v>112</v>
      </c>
      <c r="C85" s="160">
        <v>10</v>
      </c>
      <c r="D85" s="160">
        <v>0</v>
      </c>
      <c r="E85" s="160">
        <f>SUM(C85:D85)</f>
        <v>10</v>
      </c>
    </row>
    <row r="86" spans="1:5" ht="18" x14ac:dyDescent="0.35">
      <c r="A86" s="162" t="s">
        <v>115</v>
      </c>
      <c r="B86" s="162" t="s">
        <v>115</v>
      </c>
      <c r="C86" s="160">
        <v>3</v>
      </c>
      <c r="D86" s="160">
        <v>0</v>
      </c>
      <c r="E86" s="160">
        <f t="shared" ref="E86" si="7">SUM(C86:D86)</f>
        <v>3</v>
      </c>
    </row>
    <row r="87" spans="1:5" ht="18" x14ac:dyDescent="0.25">
      <c r="A87" s="159" t="s">
        <v>113</v>
      </c>
      <c r="B87" s="159" t="s">
        <v>113</v>
      </c>
      <c r="C87" s="160">
        <v>25</v>
      </c>
      <c r="D87" s="160">
        <v>2</v>
      </c>
      <c r="E87" s="160">
        <f>SUM(C87:D87)</f>
        <v>27</v>
      </c>
    </row>
    <row r="88" spans="1:5" ht="18" x14ac:dyDescent="0.25">
      <c r="A88" s="159" t="s">
        <v>16</v>
      </c>
      <c r="B88" s="159" t="s">
        <v>16</v>
      </c>
      <c r="C88" s="160">
        <v>6</v>
      </c>
      <c r="D88" s="160">
        <v>0</v>
      </c>
      <c r="E88" s="160">
        <f>SUM(C88:D88)</f>
        <v>6</v>
      </c>
    </row>
    <row r="89" spans="1:5" ht="18" x14ac:dyDescent="0.25">
      <c r="A89" s="161" t="s">
        <v>174</v>
      </c>
      <c r="B89" s="161"/>
      <c r="C89" s="158">
        <f>SUM(C82:C88)</f>
        <v>79</v>
      </c>
      <c r="D89" s="158">
        <f>SUM(D82:D88)</f>
        <v>47</v>
      </c>
      <c r="E89" s="158">
        <f>SUM(E82:E88)</f>
        <v>126</v>
      </c>
    </row>
    <row r="90" spans="1:5" ht="18" x14ac:dyDescent="0.25">
      <c r="A90" s="161"/>
      <c r="B90" s="161"/>
      <c r="C90" s="158"/>
      <c r="D90" s="158"/>
      <c r="E90" s="158"/>
    </row>
    <row r="91" spans="1:5" ht="36" x14ac:dyDescent="0.25">
      <c r="A91" s="157" t="s">
        <v>109</v>
      </c>
      <c r="B91" s="158" t="s">
        <v>106</v>
      </c>
      <c r="C91" s="146" t="s">
        <v>146</v>
      </c>
      <c r="D91" s="146" t="s">
        <v>147</v>
      </c>
      <c r="E91" s="146" t="s">
        <v>3</v>
      </c>
    </row>
    <row r="92" spans="1:5" ht="18" x14ac:dyDescent="0.25">
      <c r="A92" s="159" t="s">
        <v>107</v>
      </c>
      <c r="B92" s="159" t="s">
        <v>107</v>
      </c>
      <c r="C92" s="160">
        <v>22</v>
      </c>
      <c r="D92" s="160">
        <v>18</v>
      </c>
      <c r="E92" s="160">
        <f>SUM(C92:D92)</f>
        <v>40</v>
      </c>
    </row>
    <row r="93" spans="1:5" ht="18" x14ac:dyDescent="0.25">
      <c r="A93" s="159" t="s">
        <v>21</v>
      </c>
      <c r="B93" s="159" t="s">
        <v>21</v>
      </c>
      <c r="C93" s="160">
        <v>3</v>
      </c>
      <c r="D93" s="160">
        <v>0</v>
      </c>
      <c r="E93" s="160">
        <f>SUM(C93:D93)</f>
        <v>3</v>
      </c>
    </row>
    <row r="94" spans="1:5" ht="18" x14ac:dyDescent="0.35">
      <c r="A94" s="162" t="s">
        <v>24</v>
      </c>
      <c r="B94" s="162" t="s">
        <v>24</v>
      </c>
      <c r="C94" s="160">
        <v>7</v>
      </c>
      <c r="D94" s="160">
        <v>0</v>
      </c>
      <c r="E94" s="160">
        <f>SUM(C94:D94)</f>
        <v>7</v>
      </c>
    </row>
    <row r="95" spans="1:5" ht="18" x14ac:dyDescent="0.35">
      <c r="A95" s="162" t="s">
        <v>115</v>
      </c>
      <c r="B95" s="162" t="s">
        <v>115</v>
      </c>
      <c r="C95" s="160">
        <v>3</v>
      </c>
      <c r="D95" s="160">
        <v>0</v>
      </c>
      <c r="E95" s="160">
        <f t="shared" ref="E95:E96" si="8">SUM(C95:D95)</f>
        <v>3</v>
      </c>
    </row>
    <row r="96" spans="1:5" ht="18" x14ac:dyDescent="0.35">
      <c r="A96" s="162" t="s">
        <v>103</v>
      </c>
      <c r="B96" s="162" t="s">
        <v>103</v>
      </c>
      <c r="C96" s="160">
        <v>17</v>
      </c>
      <c r="D96" s="160">
        <v>0</v>
      </c>
      <c r="E96" s="160">
        <f t="shared" si="8"/>
        <v>17</v>
      </c>
    </row>
    <row r="97" spans="1:5" ht="18" x14ac:dyDescent="0.25">
      <c r="A97" s="159" t="s">
        <v>113</v>
      </c>
      <c r="B97" s="159" t="s">
        <v>113</v>
      </c>
      <c r="C97" s="160">
        <v>1</v>
      </c>
      <c r="D97" s="160">
        <v>0</v>
      </c>
      <c r="E97" s="160">
        <f>SUM(C97:D97)</f>
        <v>1</v>
      </c>
    </row>
    <row r="98" spans="1:5" ht="18" x14ac:dyDescent="0.25">
      <c r="A98" s="159" t="s">
        <v>16</v>
      </c>
      <c r="B98" s="159" t="s">
        <v>16</v>
      </c>
      <c r="C98" s="160">
        <v>4</v>
      </c>
      <c r="D98" s="160">
        <v>0</v>
      </c>
      <c r="E98" s="160">
        <f>SUM(C98:D98)</f>
        <v>4</v>
      </c>
    </row>
    <row r="99" spans="1:5" ht="18" x14ac:dyDescent="0.25">
      <c r="A99" s="161" t="s">
        <v>170</v>
      </c>
      <c r="B99" s="161"/>
      <c r="C99" s="158">
        <f>SUM(C92:C98)</f>
        <v>57</v>
      </c>
      <c r="D99" s="158">
        <f>SUM(D92:D98)</f>
        <v>18</v>
      </c>
      <c r="E99" s="158">
        <f>SUM(E92:E98)</f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14"/>
  <sheetViews>
    <sheetView workbookViewId="0">
      <selection sqref="A1:E7"/>
    </sheetView>
  </sheetViews>
  <sheetFormatPr defaultRowHeight="13.8" x14ac:dyDescent="0.25"/>
  <cols>
    <col min="1" max="1" width="30.21875" bestFit="1" customWidth="1"/>
    <col min="2" max="2" width="16.77734375" bestFit="1" customWidth="1"/>
    <col min="3" max="3" width="13.33203125" customWidth="1"/>
    <col min="4" max="4" width="11.88671875" customWidth="1"/>
    <col min="5" max="5" width="7.109375" bestFit="1" customWidth="1"/>
  </cols>
  <sheetData>
    <row r="1" spans="1:5" ht="54" x14ac:dyDescent="0.25">
      <c r="A1" s="157" t="s">
        <v>109</v>
      </c>
      <c r="B1" s="158" t="s">
        <v>106</v>
      </c>
      <c r="C1" s="146" t="s">
        <v>146</v>
      </c>
      <c r="D1" s="146" t="s">
        <v>147</v>
      </c>
      <c r="E1" s="146" t="s">
        <v>3</v>
      </c>
    </row>
    <row r="2" spans="1:5" ht="18" x14ac:dyDescent="0.25">
      <c r="A2" s="159" t="s">
        <v>107</v>
      </c>
      <c r="B2" s="159" t="s">
        <v>107</v>
      </c>
      <c r="C2" s="160">
        <v>3</v>
      </c>
      <c r="D2" s="160">
        <v>90</v>
      </c>
      <c r="E2" s="160">
        <f>SUM(C2:D2)</f>
        <v>93</v>
      </c>
    </row>
    <row r="3" spans="1:5" ht="18" x14ac:dyDescent="0.25">
      <c r="A3" s="159" t="s">
        <v>21</v>
      </c>
      <c r="B3" s="159" t="s">
        <v>21</v>
      </c>
      <c r="C3" s="160">
        <v>1</v>
      </c>
      <c r="D3" s="160">
        <v>0</v>
      </c>
      <c r="E3" s="160">
        <f>SUM(C3:D3)</f>
        <v>1</v>
      </c>
    </row>
    <row r="4" spans="1:5" ht="18" x14ac:dyDescent="0.25">
      <c r="A4" s="159" t="s">
        <v>112</v>
      </c>
      <c r="B4" s="159" t="s">
        <v>112</v>
      </c>
      <c r="C4" s="160">
        <v>2</v>
      </c>
      <c r="D4" s="160">
        <v>0</v>
      </c>
      <c r="E4" s="160">
        <f>SUM(C4:D4)</f>
        <v>2</v>
      </c>
    </row>
    <row r="5" spans="1:5" ht="18" x14ac:dyDescent="0.25">
      <c r="A5" s="159" t="s">
        <v>113</v>
      </c>
      <c r="B5" s="159" t="s">
        <v>113</v>
      </c>
      <c r="C5" s="160">
        <v>6</v>
      </c>
      <c r="D5" s="160">
        <v>0</v>
      </c>
      <c r="E5" s="160">
        <f>SUM(C5:D5)</f>
        <v>6</v>
      </c>
    </row>
    <row r="6" spans="1:5" ht="18" x14ac:dyDescent="0.25">
      <c r="A6" s="159" t="s">
        <v>16</v>
      </c>
      <c r="B6" s="159" t="s">
        <v>16</v>
      </c>
      <c r="C6" s="160">
        <v>8</v>
      </c>
      <c r="D6" s="160">
        <v>0</v>
      </c>
      <c r="E6" s="160">
        <f>SUM(C6:D6)</f>
        <v>8</v>
      </c>
    </row>
    <row r="7" spans="1:5" ht="18" x14ac:dyDescent="0.25">
      <c r="A7" s="161" t="s">
        <v>169</v>
      </c>
      <c r="B7" s="161"/>
      <c r="C7" s="158">
        <f>SUM(C2:C6)</f>
        <v>20</v>
      </c>
      <c r="D7" s="158">
        <f>SUM(D2:D6)</f>
        <v>90</v>
      </c>
      <c r="E7" s="158">
        <f>SUM(E2:E6)</f>
        <v>110</v>
      </c>
    </row>
    <row r="8" spans="1:5" ht="18" x14ac:dyDescent="0.25">
      <c r="A8" s="161"/>
      <c r="B8" s="161"/>
      <c r="C8" s="158"/>
      <c r="D8" s="158"/>
      <c r="E8" s="158"/>
    </row>
    <row r="9" spans="1:5" ht="54" x14ac:dyDescent="0.25">
      <c r="A9" s="157" t="s">
        <v>109</v>
      </c>
      <c r="B9" s="158" t="s">
        <v>106</v>
      </c>
      <c r="C9" s="146" t="s">
        <v>146</v>
      </c>
      <c r="D9" s="146" t="s">
        <v>147</v>
      </c>
      <c r="E9" s="146" t="s">
        <v>3</v>
      </c>
    </row>
    <row r="10" spans="1:5" ht="18" x14ac:dyDescent="0.25">
      <c r="A10" s="159" t="s">
        <v>107</v>
      </c>
      <c r="B10" s="159" t="s">
        <v>107</v>
      </c>
      <c r="C10" s="160">
        <v>3</v>
      </c>
      <c r="D10" s="160">
        <v>2</v>
      </c>
      <c r="E10" s="160">
        <f>SUM(C10:D10)</f>
        <v>5</v>
      </c>
    </row>
    <row r="11" spans="1:5" ht="18" x14ac:dyDescent="0.25">
      <c r="A11" s="159" t="s">
        <v>27</v>
      </c>
      <c r="B11" s="159" t="s">
        <v>27</v>
      </c>
      <c r="C11" s="160">
        <v>1</v>
      </c>
      <c r="D11" s="160">
        <v>2</v>
      </c>
      <c r="E11" s="160">
        <v>3</v>
      </c>
    </row>
    <row r="12" spans="1:5" ht="18" x14ac:dyDescent="0.25">
      <c r="A12" s="159" t="s">
        <v>21</v>
      </c>
      <c r="B12" s="159" t="s">
        <v>21</v>
      </c>
      <c r="C12" s="160">
        <v>21</v>
      </c>
      <c r="D12" s="160">
        <v>5</v>
      </c>
      <c r="E12" s="160">
        <f t="shared" ref="E12:E16" si="0">SUM(C12:D12)</f>
        <v>26</v>
      </c>
    </row>
    <row r="13" spans="1:5" ht="18" x14ac:dyDescent="0.25">
      <c r="A13" s="159" t="s">
        <v>112</v>
      </c>
      <c r="B13" s="159" t="s">
        <v>112</v>
      </c>
      <c r="C13" s="160">
        <v>3</v>
      </c>
      <c r="D13" s="160">
        <v>0</v>
      </c>
      <c r="E13" s="160">
        <f t="shared" si="0"/>
        <v>3</v>
      </c>
    </row>
    <row r="14" spans="1:5" ht="18" x14ac:dyDescent="0.25">
      <c r="A14" s="159" t="s">
        <v>113</v>
      </c>
      <c r="B14" s="159" t="s">
        <v>113</v>
      </c>
      <c r="C14" s="160">
        <v>5</v>
      </c>
      <c r="D14" s="160">
        <v>1</v>
      </c>
      <c r="E14" s="160">
        <f t="shared" si="0"/>
        <v>6</v>
      </c>
    </row>
    <row r="15" spans="1:5" ht="18" x14ac:dyDescent="0.25">
      <c r="A15" s="159" t="s">
        <v>108</v>
      </c>
      <c r="B15" s="159" t="s">
        <v>108</v>
      </c>
      <c r="C15" s="160">
        <v>0</v>
      </c>
      <c r="D15" s="160">
        <v>2</v>
      </c>
      <c r="E15" s="160">
        <f t="shared" si="0"/>
        <v>2</v>
      </c>
    </row>
    <row r="16" spans="1:5" ht="18" x14ac:dyDescent="0.25">
      <c r="A16" s="159" t="s">
        <v>16</v>
      </c>
      <c r="B16" s="159" t="s">
        <v>16</v>
      </c>
      <c r="C16" s="160">
        <v>14</v>
      </c>
      <c r="D16" s="160">
        <v>0</v>
      </c>
      <c r="E16" s="160">
        <f t="shared" si="0"/>
        <v>14</v>
      </c>
    </row>
    <row r="17" spans="1:5" ht="18" x14ac:dyDescent="0.25">
      <c r="A17" s="161" t="s">
        <v>168</v>
      </c>
      <c r="B17" s="161"/>
      <c r="C17" s="158">
        <f>SUM(C10:C16)</f>
        <v>47</v>
      </c>
      <c r="D17" s="158">
        <f>SUM(D10:D16)</f>
        <v>12</v>
      </c>
      <c r="E17" s="158">
        <f>SUM(E10:E16)</f>
        <v>59</v>
      </c>
    </row>
    <row r="18" spans="1:5" ht="18" x14ac:dyDescent="0.25">
      <c r="A18" s="161"/>
      <c r="B18" s="161"/>
      <c r="C18" s="158"/>
      <c r="D18" s="158"/>
      <c r="E18" s="158"/>
    </row>
    <row r="19" spans="1:5" ht="54" x14ac:dyDescent="0.25">
      <c r="A19" s="157" t="s">
        <v>109</v>
      </c>
      <c r="B19" s="158" t="s">
        <v>106</v>
      </c>
      <c r="C19" s="146" t="s">
        <v>146</v>
      </c>
      <c r="D19" s="146" t="s">
        <v>147</v>
      </c>
      <c r="E19" s="146" t="s">
        <v>3</v>
      </c>
    </row>
    <row r="20" spans="1:5" ht="18" x14ac:dyDescent="0.25">
      <c r="A20" s="159" t="s">
        <v>107</v>
      </c>
      <c r="B20" s="159" t="s">
        <v>107</v>
      </c>
      <c r="C20" s="160">
        <v>10</v>
      </c>
      <c r="D20" s="160">
        <v>2</v>
      </c>
      <c r="E20" s="160">
        <f>SUM(C20:D20)</f>
        <v>12</v>
      </c>
    </row>
    <row r="21" spans="1:5" ht="18" x14ac:dyDescent="0.25">
      <c r="A21" s="159" t="s">
        <v>21</v>
      </c>
      <c r="B21" s="159" t="s">
        <v>21</v>
      </c>
      <c r="C21" s="160">
        <v>43</v>
      </c>
      <c r="D21" s="160">
        <v>19</v>
      </c>
      <c r="E21" s="160">
        <f t="shared" ref="E21:E26" si="1">SUM(C21:D21)</f>
        <v>62</v>
      </c>
    </row>
    <row r="22" spans="1:5" ht="18" x14ac:dyDescent="0.25">
      <c r="A22" s="159" t="s">
        <v>112</v>
      </c>
      <c r="B22" s="159" t="s">
        <v>112</v>
      </c>
      <c r="C22" s="160">
        <v>1</v>
      </c>
      <c r="D22" s="160">
        <v>0</v>
      </c>
      <c r="E22" s="160">
        <f t="shared" si="1"/>
        <v>1</v>
      </c>
    </row>
    <row r="23" spans="1:5" ht="18" x14ac:dyDescent="0.25">
      <c r="A23" s="159" t="s">
        <v>24</v>
      </c>
      <c r="B23" s="159" t="s">
        <v>24</v>
      </c>
      <c r="C23" s="160">
        <v>3</v>
      </c>
      <c r="D23" s="160">
        <v>0</v>
      </c>
      <c r="E23" s="160">
        <f t="shared" si="1"/>
        <v>3</v>
      </c>
    </row>
    <row r="24" spans="1:5" ht="18" x14ac:dyDescent="0.25">
      <c r="A24" s="159" t="s">
        <v>113</v>
      </c>
      <c r="B24" s="159" t="s">
        <v>113</v>
      </c>
      <c r="C24" s="160">
        <v>3</v>
      </c>
      <c r="D24" s="160">
        <v>0</v>
      </c>
      <c r="E24" s="160">
        <f t="shared" si="1"/>
        <v>3</v>
      </c>
    </row>
    <row r="25" spans="1:5" ht="18" x14ac:dyDescent="0.25">
      <c r="A25" s="159" t="s">
        <v>108</v>
      </c>
      <c r="B25" s="159" t="s">
        <v>108</v>
      </c>
      <c r="C25" s="160">
        <v>6</v>
      </c>
      <c r="D25" s="160">
        <v>0</v>
      </c>
      <c r="E25" s="160">
        <f t="shared" si="1"/>
        <v>6</v>
      </c>
    </row>
    <row r="26" spans="1:5" ht="18" x14ac:dyDescent="0.25">
      <c r="A26" s="159" t="s">
        <v>16</v>
      </c>
      <c r="B26" s="159" t="s">
        <v>16</v>
      </c>
      <c r="C26" s="160">
        <v>8</v>
      </c>
      <c r="D26" s="160">
        <v>0</v>
      </c>
      <c r="E26" s="160">
        <f t="shared" si="1"/>
        <v>8</v>
      </c>
    </row>
    <row r="27" spans="1:5" ht="18" x14ac:dyDescent="0.25">
      <c r="A27" s="161" t="s">
        <v>167</v>
      </c>
      <c r="B27" s="161"/>
      <c r="C27" s="158">
        <f>SUM(C20:C26)</f>
        <v>74</v>
      </c>
      <c r="D27" s="158">
        <f>SUM(D20:D26)</f>
        <v>21</v>
      </c>
      <c r="E27" s="158">
        <f>SUM(E20:E26)</f>
        <v>95</v>
      </c>
    </row>
    <row r="28" spans="1:5" ht="18" x14ac:dyDescent="0.25">
      <c r="A28" s="161"/>
      <c r="B28" s="161"/>
      <c r="C28" s="158"/>
      <c r="D28" s="158"/>
      <c r="E28" s="158"/>
    </row>
    <row r="29" spans="1:5" ht="54" x14ac:dyDescent="0.25">
      <c r="A29" s="157" t="s">
        <v>109</v>
      </c>
      <c r="B29" s="158" t="s">
        <v>106</v>
      </c>
      <c r="C29" s="146" t="s">
        <v>146</v>
      </c>
      <c r="D29" s="146" t="s">
        <v>147</v>
      </c>
      <c r="E29" s="146" t="s">
        <v>3</v>
      </c>
    </row>
    <row r="30" spans="1:5" ht="18" x14ac:dyDescent="0.25">
      <c r="A30" s="159" t="s">
        <v>107</v>
      </c>
      <c r="B30" s="159" t="s">
        <v>107</v>
      </c>
      <c r="C30" s="160">
        <v>9</v>
      </c>
      <c r="D30" s="160">
        <v>18</v>
      </c>
      <c r="E30" s="160">
        <f>SUM(C30:D30)</f>
        <v>27</v>
      </c>
    </row>
    <row r="31" spans="1:5" ht="18" x14ac:dyDescent="0.25">
      <c r="A31" s="159" t="s">
        <v>21</v>
      </c>
      <c r="B31" s="159" t="s">
        <v>21</v>
      </c>
      <c r="C31" s="160">
        <v>35</v>
      </c>
      <c r="D31" s="160">
        <v>4</v>
      </c>
      <c r="E31" s="160">
        <f t="shared" ref="E31:E38" si="2">SUM(C31:D31)</f>
        <v>39</v>
      </c>
    </row>
    <row r="32" spans="1:5" ht="18" x14ac:dyDescent="0.25">
      <c r="A32" s="159" t="s">
        <v>112</v>
      </c>
      <c r="B32" s="159" t="s">
        <v>112</v>
      </c>
      <c r="C32" s="160">
        <v>4</v>
      </c>
      <c r="D32" s="160">
        <v>0</v>
      </c>
      <c r="E32" s="160">
        <f t="shared" si="2"/>
        <v>4</v>
      </c>
    </row>
    <row r="33" spans="1:5" ht="18" x14ac:dyDescent="0.25">
      <c r="A33" s="159" t="s">
        <v>115</v>
      </c>
      <c r="B33" s="159" t="s">
        <v>115</v>
      </c>
      <c r="C33" s="160">
        <v>4</v>
      </c>
      <c r="D33" s="160">
        <v>0</v>
      </c>
      <c r="E33" s="160">
        <f t="shared" si="2"/>
        <v>4</v>
      </c>
    </row>
    <row r="34" spans="1:5" ht="18" x14ac:dyDescent="0.25">
      <c r="A34" s="159" t="s">
        <v>103</v>
      </c>
      <c r="B34" s="159" t="s">
        <v>103</v>
      </c>
      <c r="C34" s="160">
        <v>3</v>
      </c>
      <c r="D34" s="160">
        <v>0</v>
      </c>
      <c r="E34" s="160">
        <f t="shared" si="2"/>
        <v>3</v>
      </c>
    </row>
    <row r="35" spans="1:5" ht="18" x14ac:dyDescent="0.25">
      <c r="A35" s="159" t="s">
        <v>23</v>
      </c>
      <c r="B35" s="159" t="s">
        <v>23</v>
      </c>
      <c r="C35" s="160">
        <v>0</v>
      </c>
      <c r="D35" s="160">
        <v>13</v>
      </c>
      <c r="E35" s="160">
        <f t="shared" si="2"/>
        <v>13</v>
      </c>
    </row>
    <row r="36" spans="1:5" ht="18" x14ac:dyDescent="0.25">
      <c r="A36" s="159" t="s">
        <v>113</v>
      </c>
      <c r="B36" s="159" t="s">
        <v>113</v>
      </c>
      <c r="C36" s="160">
        <v>2</v>
      </c>
      <c r="D36" s="160">
        <v>0</v>
      </c>
      <c r="E36" s="160">
        <f t="shared" si="2"/>
        <v>2</v>
      </c>
    </row>
    <row r="37" spans="1:5" ht="18" x14ac:dyDescent="0.25">
      <c r="A37" s="159" t="s">
        <v>108</v>
      </c>
      <c r="B37" s="159" t="s">
        <v>108</v>
      </c>
      <c r="C37" s="160">
        <v>4</v>
      </c>
      <c r="D37" s="160">
        <v>3</v>
      </c>
      <c r="E37" s="160">
        <f t="shared" si="2"/>
        <v>7</v>
      </c>
    </row>
    <row r="38" spans="1:5" ht="18" x14ac:dyDescent="0.25">
      <c r="A38" s="159" t="s">
        <v>16</v>
      </c>
      <c r="B38" s="159" t="s">
        <v>16</v>
      </c>
      <c r="C38" s="160">
        <v>10</v>
      </c>
      <c r="D38" s="160">
        <v>0</v>
      </c>
      <c r="E38" s="160">
        <f t="shared" si="2"/>
        <v>10</v>
      </c>
    </row>
    <row r="39" spans="1:5" ht="18" x14ac:dyDescent="0.25">
      <c r="A39" s="161" t="s">
        <v>166</v>
      </c>
      <c r="B39" s="161"/>
      <c r="C39" s="158">
        <f>SUM(C30:C38)</f>
        <v>71</v>
      </c>
      <c r="D39" s="158">
        <f>SUM(D30:D38)</f>
        <v>38</v>
      </c>
      <c r="E39" s="158">
        <f>SUM(E30:E38)</f>
        <v>109</v>
      </c>
    </row>
    <row r="40" spans="1:5" ht="18" x14ac:dyDescent="0.25">
      <c r="A40" s="161"/>
      <c r="B40" s="161"/>
      <c r="C40" s="158"/>
      <c r="D40" s="158"/>
      <c r="E40" s="158"/>
    </row>
    <row r="41" spans="1:5" ht="54" x14ac:dyDescent="0.25">
      <c r="A41" s="157" t="s">
        <v>109</v>
      </c>
      <c r="B41" s="158" t="s">
        <v>106</v>
      </c>
      <c r="C41" s="146" t="s">
        <v>146</v>
      </c>
      <c r="D41" s="146" t="s">
        <v>147</v>
      </c>
      <c r="E41" s="146" t="s">
        <v>3</v>
      </c>
    </row>
    <row r="42" spans="1:5" ht="18" x14ac:dyDescent="0.25">
      <c r="A42" s="159" t="s">
        <v>107</v>
      </c>
      <c r="B42" s="159" t="s">
        <v>107</v>
      </c>
      <c r="C42" s="160">
        <v>3</v>
      </c>
      <c r="D42" s="160">
        <v>2</v>
      </c>
      <c r="E42" s="160">
        <f>SUM(C42:D42)</f>
        <v>5</v>
      </c>
    </row>
    <row r="43" spans="1:5" ht="18" x14ac:dyDescent="0.25">
      <c r="A43" s="159" t="s">
        <v>21</v>
      </c>
      <c r="B43" s="159" t="s">
        <v>21</v>
      </c>
      <c r="C43" s="160">
        <v>9</v>
      </c>
      <c r="D43" s="160">
        <v>20</v>
      </c>
      <c r="E43" s="160">
        <f t="shared" ref="E43:E47" si="3">SUM(C43:D43)</f>
        <v>29</v>
      </c>
    </row>
    <row r="44" spans="1:5" ht="18" x14ac:dyDescent="0.25">
      <c r="A44" s="159" t="s">
        <v>112</v>
      </c>
      <c r="B44" s="159" t="s">
        <v>112</v>
      </c>
      <c r="C44" s="160">
        <v>5</v>
      </c>
      <c r="D44" s="160">
        <v>0</v>
      </c>
      <c r="E44" s="160">
        <f t="shared" si="3"/>
        <v>5</v>
      </c>
    </row>
    <row r="45" spans="1:5" ht="18" x14ac:dyDescent="0.25">
      <c r="A45" s="159" t="s">
        <v>113</v>
      </c>
      <c r="B45" s="159" t="s">
        <v>113</v>
      </c>
      <c r="C45" s="160">
        <v>12</v>
      </c>
      <c r="D45" s="160">
        <v>0</v>
      </c>
      <c r="E45" s="160">
        <f t="shared" si="3"/>
        <v>12</v>
      </c>
    </row>
    <row r="46" spans="1:5" ht="18" x14ac:dyDescent="0.25">
      <c r="A46" s="159" t="s">
        <v>108</v>
      </c>
      <c r="B46" s="159" t="s">
        <v>108</v>
      </c>
      <c r="C46" s="160">
        <v>6</v>
      </c>
      <c r="D46" s="160">
        <v>0</v>
      </c>
      <c r="E46" s="160">
        <f t="shared" si="3"/>
        <v>6</v>
      </c>
    </row>
    <row r="47" spans="1:5" ht="18" x14ac:dyDescent="0.25">
      <c r="A47" s="159" t="s">
        <v>16</v>
      </c>
      <c r="B47" s="159" t="s">
        <v>16</v>
      </c>
      <c r="C47" s="160">
        <v>7</v>
      </c>
      <c r="D47" s="160">
        <v>0</v>
      </c>
      <c r="E47" s="160">
        <f t="shared" si="3"/>
        <v>7</v>
      </c>
    </row>
    <row r="48" spans="1:5" ht="18" x14ac:dyDescent="0.25">
      <c r="A48" s="161" t="s">
        <v>165</v>
      </c>
      <c r="B48" s="161"/>
      <c r="C48" s="158">
        <f>SUM(C42:C47)</f>
        <v>42</v>
      </c>
      <c r="D48" s="158">
        <f>SUM(D42:D47)</f>
        <v>22</v>
      </c>
      <c r="E48" s="158">
        <f>SUM(E42:E47)</f>
        <v>64</v>
      </c>
    </row>
    <row r="49" spans="1:5" ht="18" x14ac:dyDescent="0.25">
      <c r="A49" s="161"/>
      <c r="B49" s="161"/>
      <c r="C49" s="158"/>
      <c r="D49" s="158"/>
      <c r="E49" s="158"/>
    </row>
    <row r="50" spans="1:5" ht="54" x14ac:dyDescent="0.25">
      <c r="A50" s="157" t="s">
        <v>109</v>
      </c>
      <c r="B50" s="158" t="s">
        <v>106</v>
      </c>
      <c r="C50" s="146" t="s">
        <v>146</v>
      </c>
      <c r="D50" s="146" t="s">
        <v>147</v>
      </c>
      <c r="E50" s="146" t="s">
        <v>3</v>
      </c>
    </row>
    <row r="51" spans="1:5" ht="18" x14ac:dyDescent="0.25">
      <c r="A51" s="159" t="s">
        <v>107</v>
      </c>
      <c r="B51" s="159" t="s">
        <v>107</v>
      </c>
      <c r="C51" s="160">
        <v>2</v>
      </c>
      <c r="D51" s="160">
        <v>1</v>
      </c>
      <c r="E51" s="160">
        <f>SUM(C51:D51)</f>
        <v>3</v>
      </c>
    </row>
    <row r="52" spans="1:5" ht="18" x14ac:dyDescent="0.25">
      <c r="A52" s="159" t="s">
        <v>21</v>
      </c>
      <c r="B52" s="159" t="s">
        <v>21</v>
      </c>
      <c r="C52" s="160">
        <v>11</v>
      </c>
      <c r="D52" s="160">
        <v>22</v>
      </c>
      <c r="E52" s="160">
        <f t="shared" ref="E52:E56" si="4">SUM(C52:D52)</f>
        <v>33</v>
      </c>
    </row>
    <row r="53" spans="1:5" ht="18" x14ac:dyDescent="0.25">
      <c r="A53" s="159" t="s">
        <v>112</v>
      </c>
      <c r="B53" s="159" t="s">
        <v>112</v>
      </c>
      <c r="C53" s="160">
        <v>6</v>
      </c>
      <c r="D53" s="160">
        <v>0</v>
      </c>
      <c r="E53" s="160">
        <f t="shared" si="4"/>
        <v>6</v>
      </c>
    </row>
    <row r="54" spans="1:5" ht="18" x14ac:dyDescent="0.25">
      <c r="A54" s="159" t="s">
        <v>103</v>
      </c>
      <c r="B54" s="159" t="s">
        <v>103</v>
      </c>
      <c r="C54" s="160">
        <v>1</v>
      </c>
      <c r="D54" s="160">
        <v>0</v>
      </c>
      <c r="E54" s="160">
        <f t="shared" si="4"/>
        <v>1</v>
      </c>
    </row>
    <row r="55" spans="1:5" ht="18" x14ac:dyDescent="0.25">
      <c r="A55" s="159" t="s">
        <v>113</v>
      </c>
      <c r="B55" s="159" t="s">
        <v>113</v>
      </c>
      <c r="C55" s="160">
        <v>6</v>
      </c>
      <c r="D55" s="160">
        <v>0</v>
      </c>
      <c r="E55" s="160">
        <f t="shared" si="4"/>
        <v>6</v>
      </c>
    </row>
    <row r="56" spans="1:5" ht="18" x14ac:dyDescent="0.25">
      <c r="A56" s="159" t="s">
        <v>16</v>
      </c>
      <c r="B56" s="159" t="s">
        <v>16</v>
      </c>
      <c r="C56" s="160">
        <v>12</v>
      </c>
      <c r="D56" s="160">
        <v>0</v>
      </c>
      <c r="E56" s="160">
        <f t="shared" si="4"/>
        <v>12</v>
      </c>
    </row>
    <row r="57" spans="1:5" ht="18" x14ac:dyDescent="0.25">
      <c r="A57" s="161" t="s">
        <v>164</v>
      </c>
      <c r="B57" s="161"/>
      <c r="C57" s="158">
        <f>SUM(C51:C56)</f>
        <v>38</v>
      </c>
      <c r="D57" s="158">
        <f>SUM(D51:D56)</f>
        <v>23</v>
      </c>
      <c r="E57" s="158">
        <f>SUM(E51:E56)</f>
        <v>61</v>
      </c>
    </row>
    <row r="58" spans="1:5" ht="18" x14ac:dyDescent="0.25">
      <c r="A58" s="161"/>
      <c r="B58" s="161"/>
      <c r="C58" s="158"/>
      <c r="D58" s="158"/>
      <c r="E58" s="158"/>
    </row>
    <row r="59" spans="1:5" ht="54" x14ac:dyDescent="0.25">
      <c r="A59" s="157" t="s">
        <v>109</v>
      </c>
      <c r="B59" s="158" t="s">
        <v>106</v>
      </c>
      <c r="C59" s="146" t="s">
        <v>146</v>
      </c>
      <c r="D59" s="146" t="s">
        <v>147</v>
      </c>
      <c r="E59" s="146" t="s">
        <v>3</v>
      </c>
    </row>
    <row r="60" spans="1:5" ht="18" x14ac:dyDescent="0.25">
      <c r="A60" s="159" t="s">
        <v>107</v>
      </c>
      <c r="B60" s="159" t="s">
        <v>107</v>
      </c>
      <c r="C60" s="160">
        <v>174</v>
      </c>
      <c r="D60" s="160">
        <v>3</v>
      </c>
      <c r="E60" s="160">
        <f>SUM(C60:D60)</f>
        <v>177</v>
      </c>
    </row>
    <row r="61" spans="1:5" ht="18" x14ac:dyDescent="0.25">
      <c r="A61" s="159" t="s">
        <v>21</v>
      </c>
      <c r="B61" s="159" t="s">
        <v>21</v>
      </c>
      <c r="C61" s="160">
        <v>0</v>
      </c>
      <c r="D61" s="160">
        <v>18</v>
      </c>
      <c r="E61" s="160">
        <f t="shared" ref="E61:E66" si="5">SUM(C61:D61)</f>
        <v>18</v>
      </c>
    </row>
    <row r="62" spans="1:5" ht="18" x14ac:dyDescent="0.25">
      <c r="A62" s="159" t="s">
        <v>112</v>
      </c>
      <c r="B62" s="159" t="s">
        <v>112</v>
      </c>
      <c r="C62" s="160">
        <v>4</v>
      </c>
      <c r="D62" s="160">
        <v>0</v>
      </c>
      <c r="E62" s="160">
        <f t="shared" si="5"/>
        <v>4</v>
      </c>
    </row>
    <row r="63" spans="1:5" ht="18" x14ac:dyDescent="0.25">
      <c r="A63" s="159" t="s">
        <v>23</v>
      </c>
      <c r="B63" s="159" t="s">
        <v>23</v>
      </c>
      <c r="C63" s="160">
        <v>8</v>
      </c>
      <c r="D63" s="160">
        <v>17</v>
      </c>
      <c r="E63" s="160">
        <f t="shared" si="5"/>
        <v>25</v>
      </c>
    </row>
    <row r="64" spans="1:5" ht="18" x14ac:dyDescent="0.25">
      <c r="A64" s="159" t="s">
        <v>113</v>
      </c>
      <c r="B64" s="159" t="s">
        <v>113</v>
      </c>
      <c r="C64" s="160">
        <v>11</v>
      </c>
      <c r="D64" s="160">
        <v>0</v>
      </c>
      <c r="E64" s="160">
        <f t="shared" si="5"/>
        <v>11</v>
      </c>
    </row>
    <row r="65" spans="1:5" ht="18" x14ac:dyDescent="0.25">
      <c r="A65" s="159" t="s">
        <v>108</v>
      </c>
      <c r="B65" s="159" t="s">
        <v>108</v>
      </c>
      <c r="C65" s="160">
        <v>0</v>
      </c>
      <c r="D65" s="160">
        <v>16</v>
      </c>
      <c r="E65" s="160">
        <f t="shared" si="5"/>
        <v>16</v>
      </c>
    </row>
    <row r="66" spans="1:5" ht="18" x14ac:dyDescent="0.25">
      <c r="A66" s="159" t="s">
        <v>16</v>
      </c>
      <c r="B66" s="159" t="s">
        <v>16</v>
      </c>
      <c r="C66" s="160">
        <v>3</v>
      </c>
      <c r="D66" s="160">
        <v>0</v>
      </c>
      <c r="E66" s="160">
        <f t="shared" si="5"/>
        <v>3</v>
      </c>
    </row>
    <row r="67" spans="1:5" ht="18" x14ac:dyDescent="0.25">
      <c r="A67" s="161" t="s">
        <v>163</v>
      </c>
      <c r="B67" s="161"/>
      <c r="C67" s="158">
        <f>SUM(C60:C66)</f>
        <v>200</v>
      </c>
      <c r="D67" s="158">
        <f>SUM(D60:D66)</f>
        <v>54</v>
      </c>
      <c r="E67" s="158">
        <f>SUM(E60:E66)</f>
        <v>254</v>
      </c>
    </row>
    <row r="68" spans="1:5" ht="18" x14ac:dyDescent="0.25">
      <c r="A68" s="161"/>
      <c r="B68" s="161"/>
      <c r="C68" s="158"/>
      <c r="D68" s="158"/>
      <c r="E68" s="158"/>
    </row>
    <row r="69" spans="1:5" ht="54" x14ac:dyDescent="0.25">
      <c r="A69" s="157" t="s">
        <v>109</v>
      </c>
      <c r="B69" s="158" t="s">
        <v>106</v>
      </c>
      <c r="C69" s="146" t="s">
        <v>146</v>
      </c>
      <c r="D69" s="146" t="s">
        <v>147</v>
      </c>
      <c r="E69" s="146" t="s">
        <v>3</v>
      </c>
    </row>
    <row r="70" spans="1:5" ht="18" x14ac:dyDescent="0.25">
      <c r="A70" s="159" t="s">
        <v>107</v>
      </c>
      <c r="B70" s="159" t="s">
        <v>107</v>
      </c>
      <c r="C70" s="160">
        <v>28</v>
      </c>
      <c r="D70" s="160">
        <v>1</v>
      </c>
      <c r="E70" s="160">
        <f>SUM(C70:D70)</f>
        <v>29</v>
      </c>
    </row>
    <row r="71" spans="1:5" ht="18" x14ac:dyDescent="0.25">
      <c r="A71" s="159" t="s">
        <v>21</v>
      </c>
      <c r="B71" s="159" t="s">
        <v>21</v>
      </c>
      <c r="C71" s="160">
        <v>18</v>
      </c>
      <c r="D71" s="160">
        <v>3</v>
      </c>
      <c r="E71" s="160">
        <f t="shared" ref="E71:E74" si="6">SUM(C71:D71)</f>
        <v>21</v>
      </c>
    </row>
    <row r="72" spans="1:5" ht="18" x14ac:dyDescent="0.25">
      <c r="A72" s="159" t="s">
        <v>112</v>
      </c>
      <c r="B72" s="159" t="s">
        <v>112</v>
      </c>
      <c r="C72" s="160">
        <v>3</v>
      </c>
      <c r="D72" s="160">
        <v>0</v>
      </c>
      <c r="E72" s="160">
        <f t="shared" si="6"/>
        <v>3</v>
      </c>
    </row>
    <row r="73" spans="1:5" ht="18" x14ac:dyDescent="0.25">
      <c r="A73" s="159" t="s">
        <v>113</v>
      </c>
      <c r="B73" s="159" t="s">
        <v>113</v>
      </c>
      <c r="C73" s="160">
        <v>7</v>
      </c>
      <c r="D73" s="160">
        <v>20</v>
      </c>
      <c r="E73" s="160">
        <f t="shared" si="6"/>
        <v>27</v>
      </c>
    </row>
    <row r="74" spans="1:5" ht="18" x14ac:dyDescent="0.25">
      <c r="A74" s="159" t="s">
        <v>16</v>
      </c>
      <c r="B74" s="159" t="s">
        <v>16</v>
      </c>
      <c r="C74" s="160">
        <v>8</v>
      </c>
      <c r="D74" s="160">
        <v>0</v>
      </c>
      <c r="E74" s="160">
        <f t="shared" si="6"/>
        <v>8</v>
      </c>
    </row>
    <row r="75" spans="1:5" ht="18" x14ac:dyDescent="0.25">
      <c r="A75" s="161" t="s">
        <v>162</v>
      </c>
      <c r="B75" s="161"/>
      <c r="C75" s="158">
        <f>SUM(C70:C74)</f>
        <v>64</v>
      </c>
      <c r="D75" s="158">
        <f>SUM(D70:D74)</f>
        <v>24</v>
      </c>
      <c r="E75" s="158">
        <f>SUM(E70:E74)</f>
        <v>88</v>
      </c>
    </row>
    <row r="76" spans="1:5" ht="18" x14ac:dyDescent="0.25">
      <c r="A76" s="161"/>
      <c r="B76" s="161"/>
      <c r="C76" s="158"/>
      <c r="D76" s="158"/>
      <c r="E76" s="158"/>
    </row>
    <row r="77" spans="1:5" ht="54" x14ac:dyDescent="0.25">
      <c r="A77" s="157" t="s">
        <v>109</v>
      </c>
      <c r="B77" s="158" t="s">
        <v>106</v>
      </c>
      <c r="C77" s="146" t="s">
        <v>146</v>
      </c>
      <c r="D77" s="146" t="s">
        <v>147</v>
      </c>
      <c r="E77" s="146" t="s">
        <v>3</v>
      </c>
    </row>
    <row r="78" spans="1:5" ht="18" x14ac:dyDescent="0.25">
      <c r="A78" s="159" t="s">
        <v>107</v>
      </c>
      <c r="B78" s="159" t="s">
        <v>107</v>
      </c>
      <c r="C78" s="160">
        <v>25</v>
      </c>
      <c r="D78" s="160">
        <v>9</v>
      </c>
      <c r="E78" s="160">
        <f>SUM(C78:D78)</f>
        <v>34</v>
      </c>
    </row>
    <row r="79" spans="1:5" ht="18" x14ac:dyDescent="0.25">
      <c r="A79" s="159" t="s">
        <v>60</v>
      </c>
      <c r="B79" s="159" t="s">
        <v>60</v>
      </c>
      <c r="C79" s="160">
        <v>22</v>
      </c>
      <c r="D79" s="160">
        <v>0</v>
      </c>
      <c r="E79" s="160">
        <f>SUM(C79:D79)</f>
        <v>22</v>
      </c>
    </row>
    <row r="80" spans="1:5" ht="18" x14ac:dyDescent="0.25">
      <c r="A80" s="159" t="s">
        <v>21</v>
      </c>
      <c r="B80" s="159" t="s">
        <v>21</v>
      </c>
      <c r="C80" s="160">
        <v>11</v>
      </c>
      <c r="D80" s="160">
        <v>1</v>
      </c>
      <c r="E80" s="160">
        <f t="shared" ref="E80:E85" si="7">SUM(C80:D80)</f>
        <v>12</v>
      </c>
    </row>
    <row r="81" spans="1:5" ht="18" x14ac:dyDescent="0.25">
      <c r="A81" s="159" t="s">
        <v>112</v>
      </c>
      <c r="B81" s="159" t="s">
        <v>112</v>
      </c>
      <c r="C81" s="160">
        <v>11</v>
      </c>
      <c r="D81" s="160">
        <v>0</v>
      </c>
      <c r="E81" s="160">
        <f t="shared" si="7"/>
        <v>11</v>
      </c>
    </row>
    <row r="82" spans="1:5" ht="18" x14ac:dyDescent="0.25">
      <c r="A82" s="159" t="s">
        <v>115</v>
      </c>
      <c r="B82" s="159" t="s">
        <v>115</v>
      </c>
      <c r="C82" s="160">
        <v>1</v>
      </c>
      <c r="D82" s="160">
        <v>0</v>
      </c>
      <c r="E82" s="160">
        <f t="shared" si="7"/>
        <v>1</v>
      </c>
    </row>
    <row r="83" spans="1:5" ht="18" x14ac:dyDescent="0.25">
      <c r="A83" s="159" t="s">
        <v>23</v>
      </c>
      <c r="B83" s="159" t="s">
        <v>23</v>
      </c>
      <c r="C83" s="160">
        <v>2</v>
      </c>
      <c r="D83" s="160">
        <v>0</v>
      </c>
      <c r="E83" s="160">
        <f t="shared" si="7"/>
        <v>2</v>
      </c>
    </row>
    <row r="84" spans="1:5" ht="18" x14ac:dyDescent="0.25">
      <c r="A84" s="159" t="s">
        <v>113</v>
      </c>
      <c r="B84" s="159" t="s">
        <v>113</v>
      </c>
      <c r="C84" s="160">
        <v>21</v>
      </c>
      <c r="D84" s="160">
        <v>3</v>
      </c>
      <c r="E84" s="160">
        <f t="shared" si="7"/>
        <v>24</v>
      </c>
    </row>
    <row r="85" spans="1:5" ht="18" x14ac:dyDescent="0.25">
      <c r="A85" s="159" t="s">
        <v>16</v>
      </c>
      <c r="B85" s="159" t="s">
        <v>16</v>
      </c>
      <c r="C85" s="160">
        <v>5</v>
      </c>
      <c r="D85" s="160">
        <v>0</v>
      </c>
      <c r="E85" s="160">
        <f t="shared" si="7"/>
        <v>5</v>
      </c>
    </row>
    <row r="86" spans="1:5" ht="18" x14ac:dyDescent="0.25">
      <c r="A86" s="161" t="s">
        <v>161</v>
      </c>
      <c r="B86" s="161"/>
      <c r="C86" s="158">
        <f>SUM(C78:C85)</f>
        <v>98</v>
      </c>
      <c r="D86" s="158">
        <f>SUM(D78:D85)</f>
        <v>13</v>
      </c>
      <c r="E86" s="158">
        <f>SUM(E78:E85)</f>
        <v>111</v>
      </c>
    </row>
    <row r="87" spans="1:5" ht="18" x14ac:dyDescent="0.25">
      <c r="A87" s="161"/>
      <c r="B87" s="161"/>
      <c r="C87" s="158"/>
      <c r="D87" s="158"/>
      <c r="E87" s="158"/>
    </row>
    <row r="88" spans="1:5" ht="54" x14ac:dyDescent="0.25">
      <c r="A88" s="157" t="s">
        <v>109</v>
      </c>
      <c r="B88" s="158" t="s">
        <v>106</v>
      </c>
      <c r="C88" s="146" t="s">
        <v>146</v>
      </c>
      <c r="D88" s="146" t="s">
        <v>147</v>
      </c>
      <c r="E88" s="146" t="s">
        <v>3</v>
      </c>
    </row>
    <row r="89" spans="1:5" ht="18" x14ac:dyDescent="0.25">
      <c r="A89" s="159" t="s">
        <v>107</v>
      </c>
      <c r="B89" s="159" t="s">
        <v>107</v>
      </c>
      <c r="C89" s="160">
        <v>9</v>
      </c>
      <c r="D89" s="160">
        <v>3</v>
      </c>
      <c r="E89" s="160">
        <f>SUM(C89:D89)</f>
        <v>12</v>
      </c>
    </row>
    <row r="90" spans="1:5" ht="18" x14ac:dyDescent="0.25">
      <c r="A90" s="159" t="s">
        <v>21</v>
      </c>
      <c r="B90" s="159" t="s">
        <v>21</v>
      </c>
      <c r="C90" s="160">
        <v>4</v>
      </c>
      <c r="D90" s="160">
        <v>1</v>
      </c>
      <c r="E90" s="160">
        <f t="shared" ref="E90:E94" si="8">SUM(C90:D90)</f>
        <v>5</v>
      </c>
    </row>
    <row r="91" spans="1:5" ht="18" x14ac:dyDescent="0.25">
      <c r="A91" s="159" t="s">
        <v>112</v>
      </c>
      <c r="B91" s="159" t="s">
        <v>112</v>
      </c>
      <c r="C91" s="160">
        <v>8</v>
      </c>
      <c r="D91" s="160">
        <v>0</v>
      </c>
      <c r="E91" s="160">
        <f t="shared" si="8"/>
        <v>8</v>
      </c>
    </row>
    <row r="92" spans="1:5" ht="18" x14ac:dyDescent="0.25">
      <c r="A92" s="159" t="s">
        <v>113</v>
      </c>
      <c r="B92" s="159" t="s">
        <v>113</v>
      </c>
      <c r="C92" s="160">
        <v>22</v>
      </c>
      <c r="D92" s="160">
        <v>1</v>
      </c>
      <c r="E92" s="160">
        <f t="shared" si="8"/>
        <v>23</v>
      </c>
    </row>
    <row r="93" spans="1:5" ht="18" x14ac:dyDescent="0.25">
      <c r="A93" s="159" t="s">
        <v>108</v>
      </c>
      <c r="B93" s="159" t="s">
        <v>108</v>
      </c>
      <c r="C93" s="160">
        <v>31</v>
      </c>
      <c r="D93" s="160">
        <v>27</v>
      </c>
      <c r="E93" s="160">
        <f t="shared" si="8"/>
        <v>58</v>
      </c>
    </row>
    <row r="94" spans="1:5" ht="18" x14ac:dyDescent="0.25">
      <c r="A94" s="159" t="s">
        <v>16</v>
      </c>
      <c r="B94" s="159" t="s">
        <v>16</v>
      </c>
      <c r="C94" s="160">
        <v>6</v>
      </c>
      <c r="D94" s="160">
        <v>0</v>
      </c>
      <c r="E94" s="160">
        <f t="shared" si="8"/>
        <v>6</v>
      </c>
    </row>
    <row r="95" spans="1:5" ht="18" x14ac:dyDescent="0.25">
      <c r="A95" s="161" t="s">
        <v>160</v>
      </c>
      <c r="B95" s="161"/>
      <c r="C95" s="158">
        <f>SUM(C89:C94)</f>
        <v>80</v>
      </c>
      <c r="D95" s="158">
        <f>SUM(D89:D94)</f>
        <v>32</v>
      </c>
      <c r="E95" s="158">
        <f>SUM(E89:E94)</f>
        <v>112</v>
      </c>
    </row>
    <row r="96" spans="1:5" ht="18" x14ac:dyDescent="0.25">
      <c r="A96" s="161"/>
      <c r="B96" s="161"/>
      <c r="C96" s="158"/>
      <c r="D96" s="158"/>
      <c r="E96" s="158"/>
    </row>
    <row r="97" spans="1:5" ht="54" x14ac:dyDescent="0.25">
      <c r="A97" s="157" t="s">
        <v>109</v>
      </c>
      <c r="B97" s="158" t="s">
        <v>106</v>
      </c>
      <c r="C97" s="146" t="s">
        <v>146</v>
      </c>
      <c r="D97" s="146" t="s">
        <v>147</v>
      </c>
      <c r="E97" s="146" t="s">
        <v>3</v>
      </c>
    </row>
    <row r="98" spans="1:5" ht="18" x14ac:dyDescent="0.25">
      <c r="A98" s="159" t="s">
        <v>107</v>
      </c>
      <c r="B98" s="159" t="s">
        <v>107</v>
      </c>
      <c r="C98" s="160">
        <v>64</v>
      </c>
      <c r="D98" s="160">
        <v>21</v>
      </c>
      <c r="E98" s="160">
        <f>SUM(C98:D98)</f>
        <v>85</v>
      </c>
    </row>
    <row r="99" spans="1:5" ht="18" x14ac:dyDescent="0.25">
      <c r="A99" s="159" t="s">
        <v>21</v>
      </c>
      <c r="B99" s="159" t="s">
        <v>21</v>
      </c>
      <c r="C99" s="160">
        <v>26</v>
      </c>
      <c r="D99" s="160">
        <v>8</v>
      </c>
      <c r="E99" s="160">
        <f t="shared" ref="E99:E104" si="9">SUM(C99:D99)</f>
        <v>34</v>
      </c>
    </row>
    <row r="100" spans="1:5" ht="18" x14ac:dyDescent="0.25">
      <c r="A100" s="159" t="s">
        <v>112</v>
      </c>
      <c r="B100" s="159" t="s">
        <v>112</v>
      </c>
      <c r="C100" s="160">
        <v>12</v>
      </c>
      <c r="D100" s="160">
        <v>0</v>
      </c>
      <c r="E100" s="160">
        <f t="shared" si="9"/>
        <v>12</v>
      </c>
    </row>
    <row r="101" spans="1:5" ht="18" x14ac:dyDescent="0.25">
      <c r="A101" s="159" t="s">
        <v>23</v>
      </c>
      <c r="B101" s="159" t="s">
        <v>23</v>
      </c>
      <c r="C101" s="160">
        <v>10</v>
      </c>
      <c r="D101" s="160">
        <v>2</v>
      </c>
      <c r="E101" s="160">
        <f t="shared" si="9"/>
        <v>12</v>
      </c>
    </row>
    <row r="102" spans="1:5" ht="18" x14ac:dyDescent="0.25">
      <c r="A102" s="159" t="s">
        <v>113</v>
      </c>
      <c r="B102" s="159" t="s">
        <v>113</v>
      </c>
      <c r="C102" s="160">
        <v>7</v>
      </c>
      <c r="D102" s="160">
        <v>1</v>
      </c>
      <c r="E102" s="160">
        <f t="shared" si="9"/>
        <v>8</v>
      </c>
    </row>
    <row r="103" spans="1:5" ht="18" x14ac:dyDescent="0.25">
      <c r="A103" s="159" t="s">
        <v>108</v>
      </c>
      <c r="B103" s="159" t="s">
        <v>108</v>
      </c>
      <c r="C103" s="160">
        <v>0</v>
      </c>
      <c r="D103" s="160">
        <v>1</v>
      </c>
      <c r="E103" s="160">
        <f t="shared" si="9"/>
        <v>1</v>
      </c>
    </row>
    <row r="104" spans="1:5" ht="18" x14ac:dyDescent="0.25">
      <c r="A104" s="159" t="s">
        <v>16</v>
      </c>
      <c r="B104" s="159" t="s">
        <v>16</v>
      </c>
      <c r="C104" s="160">
        <v>3</v>
      </c>
      <c r="D104" s="160">
        <v>0</v>
      </c>
      <c r="E104" s="160">
        <f t="shared" si="9"/>
        <v>3</v>
      </c>
    </row>
    <row r="105" spans="1:5" ht="18" x14ac:dyDescent="0.25">
      <c r="A105" s="161" t="s">
        <v>159</v>
      </c>
      <c r="B105" s="161"/>
      <c r="C105" s="158">
        <f>SUM(C98:C104)</f>
        <v>122</v>
      </c>
      <c r="D105" s="158">
        <f>SUM(D98:D104)</f>
        <v>33</v>
      </c>
      <c r="E105" s="158">
        <f>SUM(E98:E104)</f>
        <v>155</v>
      </c>
    </row>
    <row r="106" spans="1:5" ht="18" x14ac:dyDescent="0.25">
      <c r="A106" s="161"/>
      <c r="B106" s="161"/>
      <c r="C106" s="158"/>
      <c r="D106" s="158"/>
      <c r="E106" s="158"/>
    </row>
    <row r="107" spans="1:5" ht="54" x14ac:dyDescent="0.25">
      <c r="A107" s="157" t="s">
        <v>109</v>
      </c>
      <c r="B107" s="158" t="s">
        <v>106</v>
      </c>
      <c r="C107" s="146" t="s">
        <v>146</v>
      </c>
      <c r="D107" s="146" t="s">
        <v>147</v>
      </c>
      <c r="E107" s="146" t="s">
        <v>3</v>
      </c>
    </row>
    <row r="108" spans="1:5" ht="18" x14ac:dyDescent="0.25">
      <c r="A108" s="159" t="s">
        <v>107</v>
      </c>
      <c r="B108" s="159" t="s">
        <v>107</v>
      </c>
      <c r="C108" s="160">
        <v>7</v>
      </c>
      <c r="D108" s="160">
        <v>2</v>
      </c>
      <c r="E108" s="160">
        <f>SUM(C108:D108)</f>
        <v>9</v>
      </c>
    </row>
    <row r="109" spans="1:5" ht="18" x14ac:dyDescent="0.25">
      <c r="A109" s="159" t="s">
        <v>21</v>
      </c>
      <c r="B109" s="159" t="s">
        <v>21</v>
      </c>
      <c r="C109" s="160">
        <v>24</v>
      </c>
      <c r="D109" s="160">
        <v>4</v>
      </c>
      <c r="E109" s="160">
        <f t="shared" ref="E109:E113" si="10">SUM(C109:D109)</f>
        <v>28</v>
      </c>
    </row>
    <row r="110" spans="1:5" ht="18" x14ac:dyDescent="0.25">
      <c r="A110" s="159" t="s">
        <v>112</v>
      </c>
      <c r="B110" s="159" t="s">
        <v>112</v>
      </c>
      <c r="C110" s="160">
        <v>2</v>
      </c>
      <c r="D110" s="160">
        <v>1</v>
      </c>
      <c r="E110" s="160">
        <f t="shared" si="10"/>
        <v>3</v>
      </c>
    </row>
    <row r="111" spans="1:5" ht="18" x14ac:dyDescent="0.25">
      <c r="A111" s="159" t="s">
        <v>113</v>
      </c>
      <c r="B111" s="159" t="s">
        <v>113</v>
      </c>
      <c r="C111" s="160">
        <v>12</v>
      </c>
      <c r="D111" s="160">
        <v>5</v>
      </c>
      <c r="E111" s="160">
        <f t="shared" si="10"/>
        <v>17</v>
      </c>
    </row>
    <row r="112" spans="1:5" ht="18" x14ac:dyDescent="0.25">
      <c r="A112" s="159" t="s">
        <v>108</v>
      </c>
      <c r="B112" s="159" t="s">
        <v>108</v>
      </c>
      <c r="C112" s="160">
        <v>0</v>
      </c>
      <c r="D112" s="160">
        <v>25</v>
      </c>
      <c r="E112" s="160">
        <f t="shared" si="10"/>
        <v>25</v>
      </c>
    </row>
    <row r="113" spans="1:5" ht="18" x14ac:dyDescent="0.25">
      <c r="A113" s="159" t="s">
        <v>16</v>
      </c>
      <c r="B113" s="159" t="s">
        <v>16</v>
      </c>
      <c r="C113" s="160">
        <v>3</v>
      </c>
      <c r="D113" s="160">
        <v>0</v>
      </c>
      <c r="E113" s="160">
        <f t="shared" si="10"/>
        <v>3</v>
      </c>
    </row>
    <row r="114" spans="1:5" ht="18" x14ac:dyDescent="0.25">
      <c r="A114" s="161" t="s">
        <v>158</v>
      </c>
      <c r="B114" s="161"/>
      <c r="C114" s="158">
        <f>SUM(C108:C113)</f>
        <v>48</v>
      </c>
      <c r="D114" s="158">
        <f>SUM(D108:D113)</f>
        <v>37</v>
      </c>
      <c r="E114" s="158">
        <f>SUM(E108:E113)</f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8"/>
  <sheetViews>
    <sheetView topLeftCell="A40" workbookViewId="0">
      <selection activeCell="G22" sqref="G22"/>
    </sheetView>
  </sheetViews>
  <sheetFormatPr defaultColWidth="10.77734375" defaultRowHeight="15.6" x14ac:dyDescent="0.3"/>
  <cols>
    <col min="1" max="1" width="21.6640625" style="133" customWidth="1"/>
    <col min="2" max="2" width="14.77734375" style="133" bestFit="1" customWidth="1"/>
    <col min="3" max="3" width="13" style="133" customWidth="1"/>
    <col min="4" max="16384" width="10.77734375" style="133"/>
  </cols>
  <sheetData>
    <row r="1" spans="1:5" ht="28.8" x14ac:dyDescent="0.3">
      <c r="A1" s="149" t="s">
        <v>109</v>
      </c>
      <c r="B1" s="150" t="s">
        <v>106</v>
      </c>
      <c r="C1" s="151" t="s">
        <v>146</v>
      </c>
      <c r="D1" s="151" t="s">
        <v>147</v>
      </c>
      <c r="E1" s="151" t="s">
        <v>3</v>
      </c>
    </row>
    <row r="2" spans="1:5" x14ac:dyDescent="0.3">
      <c r="A2" s="152" t="s">
        <v>107</v>
      </c>
      <c r="B2" s="152" t="s">
        <v>107</v>
      </c>
      <c r="C2" s="153">
        <v>6</v>
      </c>
      <c r="D2" s="153">
        <v>0</v>
      </c>
      <c r="E2" s="153">
        <f>SUM(C2:D2)</f>
        <v>6</v>
      </c>
    </row>
    <row r="3" spans="1:5" x14ac:dyDescent="0.3">
      <c r="A3" s="152" t="s">
        <v>21</v>
      </c>
      <c r="B3" s="152" t="s">
        <v>21</v>
      </c>
      <c r="C3" s="153">
        <v>31</v>
      </c>
      <c r="D3" s="153">
        <v>3</v>
      </c>
      <c r="E3" s="153">
        <f t="shared" ref="E3:E8" si="0">SUM(C3:D3)</f>
        <v>34</v>
      </c>
    </row>
    <row r="4" spans="1:5" x14ac:dyDescent="0.3">
      <c r="A4" s="152" t="s">
        <v>112</v>
      </c>
      <c r="B4" s="152" t="s">
        <v>112</v>
      </c>
      <c r="C4" s="153">
        <v>4</v>
      </c>
      <c r="D4" s="153">
        <v>0</v>
      </c>
      <c r="E4" s="153">
        <f t="shared" si="0"/>
        <v>4</v>
      </c>
    </row>
    <row r="5" spans="1:5" x14ac:dyDescent="0.3">
      <c r="A5" s="152" t="s">
        <v>103</v>
      </c>
      <c r="B5" s="152" t="s">
        <v>103</v>
      </c>
      <c r="C5" s="153">
        <v>2</v>
      </c>
      <c r="D5" s="153">
        <v>0</v>
      </c>
      <c r="E5" s="153">
        <f t="shared" si="0"/>
        <v>2</v>
      </c>
    </row>
    <row r="6" spans="1:5" x14ac:dyDescent="0.3">
      <c r="A6" s="152" t="s">
        <v>113</v>
      </c>
      <c r="B6" s="152" t="s">
        <v>113</v>
      </c>
      <c r="C6" s="153">
        <v>1</v>
      </c>
      <c r="D6" s="153">
        <v>0</v>
      </c>
      <c r="E6" s="153">
        <f t="shared" si="0"/>
        <v>1</v>
      </c>
    </row>
    <row r="7" spans="1:5" x14ac:dyDescent="0.3">
      <c r="A7" s="152" t="s">
        <v>108</v>
      </c>
      <c r="B7" s="152" t="s">
        <v>108</v>
      </c>
      <c r="C7" s="153">
        <v>56</v>
      </c>
      <c r="D7" s="153">
        <v>0</v>
      </c>
      <c r="E7" s="153">
        <f t="shared" si="0"/>
        <v>56</v>
      </c>
    </row>
    <row r="8" spans="1:5" x14ac:dyDescent="0.3">
      <c r="A8" s="152" t="s">
        <v>16</v>
      </c>
      <c r="B8" s="152" t="s">
        <v>16</v>
      </c>
      <c r="C8" s="153">
        <v>189</v>
      </c>
      <c r="D8" s="153">
        <v>0</v>
      </c>
      <c r="E8" s="153">
        <f t="shared" si="0"/>
        <v>189</v>
      </c>
    </row>
    <row r="9" spans="1:5" x14ac:dyDescent="0.3">
      <c r="A9" s="154" t="s">
        <v>157</v>
      </c>
      <c r="B9" s="154"/>
      <c r="C9" s="155">
        <f>SUM(C2:C8)</f>
        <v>289</v>
      </c>
      <c r="D9" s="155">
        <f>SUM(D2:D8)</f>
        <v>3</v>
      </c>
      <c r="E9" s="155">
        <f>SUM(E2:E8)</f>
        <v>292</v>
      </c>
    </row>
    <row r="10" spans="1:5" ht="18" x14ac:dyDescent="0.35">
      <c r="A10" s="97"/>
      <c r="B10" s="97"/>
      <c r="C10" s="99"/>
      <c r="D10" s="99"/>
      <c r="E10" s="99"/>
    </row>
    <row r="11" spans="1:5" s="26" customFormat="1" ht="46.8" x14ac:dyDescent="0.3">
      <c r="A11" s="118" t="s">
        <v>109</v>
      </c>
      <c r="B11" s="119" t="s">
        <v>106</v>
      </c>
      <c r="C11" s="55" t="s">
        <v>146</v>
      </c>
      <c r="D11" s="55" t="s">
        <v>147</v>
      </c>
      <c r="E11" s="55" t="s">
        <v>3</v>
      </c>
    </row>
    <row r="12" spans="1:5" x14ac:dyDescent="0.3">
      <c r="A12" s="14" t="s">
        <v>107</v>
      </c>
      <c r="B12" s="14" t="s">
        <v>107</v>
      </c>
      <c r="C12" s="52">
        <v>9</v>
      </c>
      <c r="D12" s="52">
        <v>2</v>
      </c>
      <c r="E12" s="52">
        <f>SUM(C12:D12)</f>
        <v>11</v>
      </c>
    </row>
    <row r="13" spans="1:5" x14ac:dyDescent="0.3">
      <c r="A13" s="14" t="s">
        <v>60</v>
      </c>
      <c r="B13" s="14" t="s">
        <v>60</v>
      </c>
      <c r="C13" s="52">
        <v>27</v>
      </c>
      <c r="D13" s="52">
        <v>0</v>
      </c>
      <c r="E13" s="52">
        <f t="shared" ref="E13:E21" si="1">SUM(C13:D13)</f>
        <v>27</v>
      </c>
    </row>
    <row r="14" spans="1:5" x14ac:dyDescent="0.3">
      <c r="A14" s="14" t="s">
        <v>21</v>
      </c>
      <c r="B14" s="14" t="s">
        <v>21</v>
      </c>
      <c r="C14" s="52">
        <v>11</v>
      </c>
      <c r="D14" s="52">
        <v>65</v>
      </c>
      <c r="E14" s="52">
        <f t="shared" si="1"/>
        <v>76</v>
      </c>
    </row>
    <row r="15" spans="1:5" s="26" customFormat="1" x14ac:dyDescent="0.3">
      <c r="A15" s="14" t="s">
        <v>112</v>
      </c>
      <c r="B15" s="14" t="s">
        <v>112</v>
      </c>
      <c r="C15" s="52">
        <v>14</v>
      </c>
      <c r="D15" s="52">
        <v>0</v>
      </c>
      <c r="E15" s="52">
        <f t="shared" si="1"/>
        <v>14</v>
      </c>
    </row>
    <row r="16" spans="1:5" x14ac:dyDescent="0.3">
      <c r="A16" s="14" t="s">
        <v>24</v>
      </c>
      <c r="B16" s="14" t="s">
        <v>24</v>
      </c>
      <c r="C16" s="52">
        <v>8</v>
      </c>
      <c r="D16" s="52">
        <v>0</v>
      </c>
      <c r="E16" s="52">
        <f t="shared" si="1"/>
        <v>8</v>
      </c>
    </row>
    <row r="17" spans="1:7" x14ac:dyDescent="0.3">
      <c r="A17" s="14" t="s">
        <v>103</v>
      </c>
      <c r="B17" s="14" t="s">
        <v>103</v>
      </c>
      <c r="C17" s="52">
        <v>1</v>
      </c>
      <c r="D17" s="52">
        <v>0</v>
      </c>
      <c r="E17" s="52">
        <f t="shared" si="1"/>
        <v>1</v>
      </c>
    </row>
    <row r="18" spans="1:7" x14ac:dyDescent="0.3">
      <c r="A18" s="14" t="s">
        <v>23</v>
      </c>
      <c r="B18" s="14" t="s">
        <v>23</v>
      </c>
      <c r="C18" s="52">
        <v>2</v>
      </c>
      <c r="D18" s="52">
        <v>0</v>
      </c>
      <c r="E18" s="52">
        <f t="shared" si="1"/>
        <v>2</v>
      </c>
    </row>
    <row r="19" spans="1:7" x14ac:dyDescent="0.3">
      <c r="A19" s="14" t="s">
        <v>114</v>
      </c>
      <c r="B19" s="14" t="s">
        <v>114</v>
      </c>
      <c r="C19" s="52">
        <v>1</v>
      </c>
      <c r="D19" s="52">
        <v>0</v>
      </c>
      <c r="E19" s="52">
        <f t="shared" si="1"/>
        <v>1</v>
      </c>
    </row>
    <row r="20" spans="1:7" x14ac:dyDescent="0.3">
      <c r="A20" s="14" t="s">
        <v>113</v>
      </c>
      <c r="B20" s="14" t="s">
        <v>113</v>
      </c>
      <c r="C20" s="52">
        <v>7</v>
      </c>
      <c r="D20" s="52">
        <v>0</v>
      </c>
      <c r="E20" s="52">
        <f t="shared" si="1"/>
        <v>7</v>
      </c>
    </row>
    <row r="21" spans="1:7" x14ac:dyDescent="0.3">
      <c r="A21" s="14" t="s">
        <v>108</v>
      </c>
      <c r="B21" s="14" t="s">
        <v>108</v>
      </c>
      <c r="C21" s="52">
        <v>0</v>
      </c>
      <c r="D21" s="52">
        <v>19</v>
      </c>
      <c r="E21" s="52">
        <f t="shared" si="1"/>
        <v>19</v>
      </c>
    </row>
    <row r="22" spans="1:7" x14ac:dyDescent="0.3">
      <c r="A22" s="53" t="s">
        <v>156</v>
      </c>
      <c r="B22" s="53"/>
      <c r="C22" s="15">
        <f>SUM(C12:C21)</f>
        <v>80</v>
      </c>
      <c r="D22" s="15">
        <f>SUM(D12:D21)</f>
        <v>86</v>
      </c>
      <c r="E22" s="15">
        <f>SUM(E12:E21)</f>
        <v>166</v>
      </c>
    </row>
    <row r="23" spans="1:7" x14ac:dyDescent="0.3">
      <c r="A23" s="145"/>
      <c r="B23" s="123"/>
      <c r="C23" s="124"/>
      <c r="D23" s="124"/>
      <c r="E23" s="124"/>
    </row>
    <row r="24" spans="1:7" s="26" customFormat="1" ht="46.8" x14ac:dyDescent="0.3">
      <c r="A24" s="118" t="s">
        <v>109</v>
      </c>
      <c r="B24" s="119" t="s">
        <v>106</v>
      </c>
      <c r="C24" s="55" t="s">
        <v>146</v>
      </c>
      <c r="D24" s="55" t="s">
        <v>147</v>
      </c>
      <c r="E24" s="55" t="s">
        <v>3</v>
      </c>
    </row>
    <row r="25" spans="1:7" x14ac:dyDescent="0.3">
      <c r="A25" s="16" t="s">
        <v>107</v>
      </c>
      <c r="B25" s="16" t="s">
        <v>107</v>
      </c>
      <c r="C25" s="52">
        <v>17</v>
      </c>
      <c r="D25" s="52">
        <v>10</v>
      </c>
      <c r="E25" s="52">
        <f>SUM(C25:D25)</f>
        <v>27</v>
      </c>
    </row>
    <row r="26" spans="1:7" s="26" customFormat="1" x14ac:dyDescent="0.3">
      <c r="A26" s="16" t="s">
        <v>21</v>
      </c>
      <c r="B26" s="16" t="s">
        <v>21</v>
      </c>
      <c r="C26" s="52">
        <v>14</v>
      </c>
      <c r="D26" s="52">
        <v>0</v>
      </c>
      <c r="E26" s="52">
        <f t="shared" ref="E26:E30" si="2">SUM(C26:D26)</f>
        <v>14</v>
      </c>
      <c r="F26" s="125"/>
      <c r="G26" s="65"/>
    </row>
    <row r="27" spans="1:7" x14ac:dyDescent="0.3">
      <c r="A27" s="16" t="s">
        <v>112</v>
      </c>
      <c r="B27" s="16" t="s">
        <v>112</v>
      </c>
      <c r="C27" s="52">
        <v>9</v>
      </c>
      <c r="D27" s="52">
        <v>1</v>
      </c>
      <c r="E27" s="52">
        <f t="shared" si="2"/>
        <v>10</v>
      </c>
    </row>
    <row r="28" spans="1:7" ht="31.2" x14ac:dyDescent="0.3">
      <c r="A28" s="16" t="s">
        <v>103</v>
      </c>
      <c r="B28" s="16" t="s">
        <v>103</v>
      </c>
      <c r="C28" s="52">
        <v>37</v>
      </c>
      <c r="D28" s="52">
        <v>0</v>
      </c>
      <c r="E28" s="52">
        <f t="shared" si="2"/>
        <v>37</v>
      </c>
    </row>
    <row r="29" spans="1:7" x14ac:dyDescent="0.3">
      <c r="A29" s="16" t="s">
        <v>23</v>
      </c>
      <c r="B29" s="16" t="s">
        <v>23</v>
      </c>
      <c r="C29" s="52">
        <v>15</v>
      </c>
      <c r="D29" s="52">
        <v>0</v>
      </c>
      <c r="E29" s="52">
        <f t="shared" si="2"/>
        <v>15</v>
      </c>
    </row>
    <row r="30" spans="1:7" x14ac:dyDescent="0.3">
      <c r="A30" s="16" t="s">
        <v>113</v>
      </c>
      <c r="B30" s="16" t="s">
        <v>113</v>
      </c>
      <c r="C30" s="52">
        <v>11</v>
      </c>
      <c r="D30" s="52">
        <v>3</v>
      </c>
      <c r="E30" s="52">
        <f t="shared" si="2"/>
        <v>14</v>
      </c>
    </row>
    <row r="31" spans="1:7" x14ac:dyDescent="0.3">
      <c r="A31" s="53" t="s">
        <v>155</v>
      </c>
      <c r="B31" s="53"/>
      <c r="C31" s="15">
        <f>SUM(C25:C30)</f>
        <v>103</v>
      </c>
      <c r="D31" s="15">
        <f>SUM(D25:D30)</f>
        <v>14</v>
      </c>
      <c r="E31" s="15">
        <f>SUM(E25:E30)</f>
        <v>117</v>
      </c>
    </row>
    <row r="32" spans="1:7" x14ac:dyDescent="0.3">
      <c r="A32" s="145"/>
      <c r="B32" s="123"/>
      <c r="C32" s="124"/>
      <c r="D32" s="124"/>
      <c r="E32" s="124"/>
    </row>
    <row r="33" spans="1:7" ht="46.8" x14ac:dyDescent="0.3">
      <c r="A33" s="118" t="s">
        <v>109</v>
      </c>
      <c r="B33" s="119" t="s">
        <v>106</v>
      </c>
      <c r="C33" s="55" t="s">
        <v>146</v>
      </c>
      <c r="D33" s="55" t="s">
        <v>147</v>
      </c>
      <c r="E33" s="55" t="s">
        <v>3</v>
      </c>
    </row>
    <row r="34" spans="1:7" x14ac:dyDescent="0.3">
      <c r="A34" s="16" t="s">
        <v>107</v>
      </c>
      <c r="B34" s="16" t="s">
        <v>107</v>
      </c>
      <c r="C34" s="52">
        <v>7</v>
      </c>
      <c r="D34" s="52">
        <v>14</v>
      </c>
      <c r="E34" s="52">
        <f>SUM(C34:D34)</f>
        <v>21</v>
      </c>
    </row>
    <row r="35" spans="1:7" s="26" customFormat="1" x14ac:dyDescent="0.3">
      <c r="A35" s="16" t="s">
        <v>22</v>
      </c>
      <c r="B35" s="16" t="s">
        <v>22</v>
      </c>
      <c r="C35" s="52">
        <v>5</v>
      </c>
      <c r="D35" s="52">
        <v>0</v>
      </c>
      <c r="E35" s="52">
        <f t="shared" ref="E35:E40" si="3">SUM(C35:D35)</f>
        <v>5</v>
      </c>
      <c r="F35" s="147"/>
    </row>
    <row r="36" spans="1:7" s="26" customFormat="1" x14ac:dyDescent="0.3">
      <c r="A36" s="16" t="s">
        <v>24</v>
      </c>
      <c r="B36" s="16" t="s">
        <v>24</v>
      </c>
      <c r="C36" s="52">
        <v>1</v>
      </c>
      <c r="D36" s="52">
        <v>0</v>
      </c>
      <c r="E36" s="52">
        <f t="shared" si="3"/>
        <v>1</v>
      </c>
      <c r="F36" s="125"/>
      <c r="G36" s="65"/>
    </row>
    <row r="37" spans="1:7" ht="31.2" x14ac:dyDescent="0.3">
      <c r="A37" s="16" t="s">
        <v>23</v>
      </c>
      <c r="B37" s="16" t="s">
        <v>23</v>
      </c>
      <c r="C37" s="52">
        <v>8</v>
      </c>
      <c r="D37" s="52">
        <v>0</v>
      </c>
      <c r="E37" s="52">
        <f t="shared" si="3"/>
        <v>8</v>
      </c>
      <c r="F37" s="55" t="s">
        <v>3</v>
      </c>
    </row>
    <row r="38" spans="1:7" x14ac:dyDescent="0.3">
      <c r="A38" s="16" t="s">
        <v>113</v>
      </c>
      <c r="B38" s="16" t="s">
        <v>113</v>
      </c>
      <c r="C38" s="52">
        <v>5</v>
      </c>
      <c r="D38" s="52">
        <v>0</v>
      </c>
      <c r="E38" s="52">
        <f t="shared" si="3"/>
        <v>5</v>
      </c>
      <c r="F38" s="52">
        <f t="shared" ref="F38:F45" si="4">SUM(C92:E92)</f>
        <v>3</v>
      </c>
    </row>
    <row r="39" spans="1:7" x14ac:dyDescent="0.3">
      <c r="A39" s="16" t="s">
        <v>108</v>
      </c>
      <c r="B39" s="16" t="s">
        <v>108</v>
      </c>
      <c r="C39" s="52">
        <v>10</v>
      </c>
      <c r="D39" s="52">
        <v>0</v>
      </c>
      <c r="E39" s="52">
        <f t="shared" si="3"/>
        <v>10</v>
      </c>
      <c r="F39" s="52">
        <f t="shared" si="4"/>
        <v>19</v>
      </c>
    </row>
    <row r="40" spans="1:7" x14ac:dyDescent="0.3">
      <c r="A40" s="16" t="s">
        <v>16</v>
      </c>
      <c r="B40" s="16" t="s">
        <v>16</v>
      </c>
      <c r="C40" s="52">
        <v>5</v>
      </c>
      <c r="D40" s="52">
        <v>0</v>
      </c>
      <c r="E40" s="52">
        <f t="shared" si="3"/>
        <v>5</v>
      </c>
      <c r="F40" s="52">
        <f t="shared" si="4"/>
        <v>2</v>
      </c>
    </row>
    <row r="41" spans="1:7" x14ac:dyDescent="0.3">
      <c r="A41" s="53" t="s">
        <v>154</v>
      </c>
      <c r="B41" s="53"/>
      <c r="C41" s="15">
        <f>SUM(C34:C40)</f>
        <v>41</v>
      </c>
      <c r="D41" s="15">
        <f>SUM(D34:D40)</f>
        <v>14</v>
      </c>
      <c r="E41" s="15">
        <f>SUM(E34:E40)</f>
        <v>55</v>
      </c>
      <c r="F41" s="52">
        <f t="shared" si="4"/>
        <v>10</v>
      </c>
    </row>
    <row r="42" spans="1:7" x14ac:dyDescent="0.3">
      <c r="A42" s="145"/>
      <c r="B42" s="123"/>
      <c r="C42" s="124"/>
      <c r="D42" s="124"/>
      <c r="E42" s="124"/>
      <c r="F42" s="52">
        <f t="shared" si="4"/>
        <v>4</v>
      </c>
    </row>
    <row r="43" spans="1:7" ht="46.8" x14ac:dyDescent="0.3">
      <c r="A43" s="118" t="s">
        <v>109</v>
      </c>
      <c r="B43" s="119" t="s">
        <v>106</v>
      </c>
      <c r="C43" s="55" t="s">
        <v>146</v>
      </c>
      <c r="D43" s="55" t="s">
        <v>147</v>
      </c>
      <c r="E43" s="55" t="s">
        <v>3</v>
      </c>
      <c r="F43" s="52">
        <f t="shared" si="4"/>
        <v>3</v>
      </c>
    </row>
    <row r="44" spans="1:7" x14ac:dyDescent="0.3">
      <c r="A44" s="16" t="s">
        <v>107</v>
      </c>
      <c r="B44" s="16" t="s">
        <v>107</v>
      </c>
      <c r="C44" s="52">
        <v>3</v>
      </c>
      <c r="D44" s="52">
        <v>11</v>
      </c>
      <c r="E44" s="52">
        <f t="shared" ref="E44:E49" si="5">SUM(C44:D44)</f>
        <v>14</v>
      </c>
      <c r="F44" s="52">
        <f t="shared" si="4"/>
        <v>8</v>
      </c>
    </row>
    <row r="45" spans="1:7" x14ac:dyDescent="0.3">
      <c r="A45" s="16" t="s">
        <v>21</v>
      </c>
      <c r="B45" s="16" t="s">
        <v>21</v>
      </c>
      <c r="C45" s="52">
        <v>2</v>
      </c>
      <c r="D45" s="52">
        <v>14</v>
      </c>
      <c r="E45" s="52">
        <f t="shared" si="5"/>
        <v>16</v>
      </c>
      <c r="F45" s="52">
        <f t="shared" si="4"/>
        <v>9</v>
      </c>
    </row>
    <row r="46" spans="1:7" s="26" customFormat="1" x14ac:dyDescent="0.3">
      <c r="A46" s="16" t="s">
        <v>112</v>
      </c>
      <c r="B46" s="16" t="s">
        <v>112</v>
      </c>
      <c r="C46" s="52">
        <v>5</v>
      </c>
      <c r="D46" s="52">
        <v>0</v>
      </c>
      <c r="E46" s="52">
        <f t="shared" si="5"/>
        <v>5</v>
      </c>
      <c r="F46" s="15">
        <f>SUM(F38:F45)</f>
        <v>58</v>
      </c>
    </row>
    <row r="47" spans="1:7" s="26" customFormat="1" x14ac:dyDescent="0.3">
      <c r="A47" s="16" t="s">
        <v>24</v>
      </c>
      <c r="B47" s="16" t="s">
        <v>24</v>
      </c>
      <c r="C47" s="52">
        <v>35</v>
      </c>
      <c r="D47" s="52">
        <v>0</v>
      </c>
      <c r="E47" s="52">
        <f t="shared" si="5"/>
        <v>35</v>
      </c>
      <c r="F47" s="124"/>
      <c r="G47" s="65"/>
    </row>
    <row r="48" spans="1:7" ht="31.2" x14ac:dyDescent="0.3">
      <c r="A48" s="16" t="s">
        <v>113</v>
      </c>
      <c r="B48" s="16" t="s">
        <v>20</v>
      </c>
      <c r="C48" s="52">
        <v>4</v>
      </c>
      <c r="D48" s="52">
        <v>0</v>
      </c>
      <c r="E48" s="52">
        <f t="shared" si="5"/>
        <v>4</v>
      </c>
      <c r="F48" s="61" t="s">
        <v>3</v>
      </c>
    </row>
    <row r="49" spans="1:7" x14ac:dyDescent="0.3">
      <c r="A49" s="16" t="s">
        <v>16</v>
      </c>
      <c r="B49" s="16" t="s">
        <v>16</v>
      </c>
      <c r="C49" s="52">
        <v>5</v>
      </c>
      <c r="D49" s="52">
        <v>0</v>
      </c>
      <c r="E49" s="52">
        <f t="shared" si="5"/>
        <v>5</v>
      </c>
      <c r="F49" s="52">
        <f t="shared" ref="F49:F55" si="6">SUM(C103:E103)</f>
        <v>13</v>
      </c>
    </row>
    <row r="50" spans="1:7" x14ac:dyDescent="0.3">
      <c r="A50" s="53" t="s">
        <v>153</v>
      </c>
      <c r="B50" s="53"/>
      <c r="C50" s="15">
        <f>SUM(C44:C49)</f>
        <v>54</v>
      </c>
      <c r="D50" s="15">
        <f>SUM(D44:D49)</f>
        <v>25</v>
      </c>
      <c r="E50" s="15">
        <f>SUM(E44:E49)</f>
        <v>79</v>
      </c>
      <c r="F50" s="52">
        <f t="shared" si="6"/>
        <v>2</v>
      </c>
    </row>
    <row r="51" spans="1:7" x14ac:dyDescent="0.3">
      <c r="A51" s="145"/>
      <c r="B51" s="123"/>
      <c r="C51" s="124"/>
      <c r="D51" s="124"/>
      <c r="E51" s="124"/>
      <c r="F51" s="52">
        <f t="shared" si="6"/>
        <v>4</v>
      </c>
    </row>
    <row r="52" spans="1:7" ht="46.8" x14ac:dyDescent="0.3">
      <c r="A52" s="118" t="s">
        <v>109</v>
      </c>
      <c r="B52" s="119" t="s">
        <v>106</v>
      </c>
      <c r="C52" s="55" t="s">
        <v>146</v>
      </c>
      <c r="D52" s="55" t="s">
        <v>147</v>
      </c>
      <c r="E52" s="55" t="s">
        <v>3</v>
      </c>
      <c r="F52" s="52">
        <f t="shared" si="6"/>
        <v>4</v>
      </c>
    </row>
    <row r="53" spans="1:7" x14ac:dyDescent="0.3">
      <c r="A53" s="16" t="s">
        <v>107</v>
      </c>
      <c r="B53" s="16" t="s">
        <v>107</v>
      </c>
      <c r="C53" s="52">
        <v>35</v>
      </c>
      <c r="D53" s="52">
        <v>1</v>
      </c>
      <c r="E53" s="52">
        <f t="shared" ref="E53:E60" si="7">SUM(C53:D53)</f>
        <v>36</v>
      </c>
      <c r="F53" s="52">
        <f t="shared" si="6"/>
        <v>3</v>
      </c>
    </row>
    <row r="54" spans="1:7" x14ac:dyDescent="0.3">
      <c r="A54" s="16" t="s">
        <v>21</v>
      </c>
      <c r="B54" s="16" t="s">
        <v>21</v>
      </c>
      <c r="C54" s="52">
        <v>4</v>
      </c>
      <c r="D54" s="52">
        <v>2</v>
      </c>
      <c r="E54" s="52">
        <f t="shared" si="7"/>
        <v>6</v>
      </c>
      <c r="F54" s="52">
        <f t="shared" si="6"/>
        <v>8</v>
      </c>
    </row>
    <row r="55" spans="1:7" x14ac:dyDescent="0.3">
      <c r="A55" s="16" t="s">
        <v>112</v>
      </c>
      <c r="B55" s="16" t="s">
        <v>112</v>
      </c>
      <c r="C55" s="52">
        <v>9</v>
      </c>
      <c r="D55" s="52">
        <v>1</v>
      </c>
      <c r="E55" s="52">
        <f t="shared" si="7"/>
        <v>10</v>
      </c>
      <c r="F55" s="52">
        <f t="shared" si="6"/>
        <v>6</v>
      </c>
    </row>
    <row r="56" spans="1:7" s="26" customFormat="1" ht="31.2" x14ac:dyDescent="0.3">
      <c r="A56" s="16" t="s">
        <v>115</v>
      </c>
      <c r="B56" s="16" t="s">
        <v>115</v>
      </c>
      <c r="C56" s="52">
        <v>1</v>
      </c>
      <c r="D56" s="52">
        <v>0</v>
      </c>
      <c r="E56" s="52">
        <f t="shared" si="7"/>
        <v>1</v>
      </c>
      <c r="F56" s="15">
        <f>SUM(F49:F55)</f>
        <v>40</v>
      </c>
    </row>
    <row r="57" spans="1:7" s="26" customFormat="1" ht="31.2" x14ac:dyDescent="0.3">
      <c r="A57" s="16" t="s">
        <v>103</v>
      </c>
      <c r="B57" s="16" t="s">
        <v>103</v>
      </c>
      <c r="C57" s="52">
        <v>9</v>
      </c>
      <c r="D57" s="52">
        <v>0</v>
      </c>
      <c r="E57" s="52">
        <f t="shared" si="7"/>
        <v>9</v>
      </c>
      <c r="F57" s="124"/>
      <c r="G57" s="65"/>
    </row>
    <row r="58" spans="1:7" ht="31.2" x14ac:dyDescent="0.3">
      <c r="A58" s="16" t="s">
        <v>151</v>
      </c>
      <c r="B58" s="16" t="s">
        <v>151</v>
      </c>
      <c r="C58" s="52">
        <v>3</v>
      </c>
      <c r="D58" s="52">
        <v>0</v>
      </c>
      <c r="E58" s="52">
        <f t="shared" si="7"/>
        <v>3</v>
      </c>
      <c r="F58" s="61" t="s">
        <v>3</v>
      </c>
    </row>
    <row r="59" spans="1:7" x14ac:dyDescent="0.3">
      <c r="A59" s="16" t="s">
        <v>20</v>
      </c>
      <c r="B59" s="16" t="s">
        <v>20</v>
      </c>
      <c r="C59" s="52">
        <v>7</v>
      </c>
      <c r="D59" s="52">
        <v>0</v>
      </c>
      <c r="E59" s="52">
        <f t="shared" si="7"/>
        <v>7</v>
      </c>
      <c r="F59" s="52">
        <f t="shared" ref="F59:F63" si="8">SUM(C113:E113)</f>
        <v>11</v>
      </c>
    </row>
    <row r="60" spans="1:7" x14ac:dyDescent="0.3">
      <c r="A60" s="16" t="s">
        <v>16</v>
      </c>
      <c r="B60" s="16" t="s">
        <v>16</v>
      </c>
      <c r="C60" s="52">
        <v>2</v>
      </c>
      <c r="D60" s="52">
        <v>0</v>
      </c>
      <c r="E60" s="52">
        <f t="shared" si="7"/>
        <v>2</v>
      </c>
      <c r="F60" s="52">
        <f t="shared" si="8"/>
        <v>3</v>
      </c>
    </row>
    <row r="61" spans="1:7" x14ac:dyDescent="0.3">
      <c r="A61" s="53" t="s">
        <v>152</v>
      </c>
      <c r="B61" s="53"/>
      <c r="C61" s="15">
        <f>SUM(C53:C60)</f>
        <v>70</v>
      </c>
      <c r="D61" s="15">
        <f>SUM(D53:D60)</f>
        <v>4</v>
      </c>
      <c r="E61" s="15">
        <f>SUM(E53:E60)</f>
        <v>74</v>
      </c>
      <c r="F61" s="52">
        <f t="shared" si="8"/>
        <v>2</v>
      </c>
    </row>
    <row r="62" spans="1:7" x14ac:dyDescent="0.3">
      <c r="A62" s="145"/>
      <c r="B62" s="123"/>
      <c r="C62" s="124"/>
      <c r="D62" s="124"/>
      <c r="E62" s="124"/>
      <c r="F62" s="52">
        <f t="shared" si="8"/>
        <v>3</v>
      </c>
    </row>
    <row r="63" spans="1:7" ht="46.8" x14ac:dyDescent="0.3">
      <c r="A63" s="118" t="s">
        <v>109</v>
      </c>
      <c r="B63" s="119" t="s">
        <v>106</v>
      </c>
      <c r="C63" s="55" t="s">
        <v>146</v>
      </c>
      <c r="D63" s="55" t="s">
        <v>147</v>
      </c>
      <c r="E63" s="55" t="s">
        <v>3</v>
      </c>
      <c r="F63" s="52">
        <f t="shared" si="8"/>
        <v>3</v>
      </c>
    </row>
    <row r="64" spans="1:7" s="26" customFormat="1" x14ac:dyDescent="0.3">
      <c r="A64" s="16" t="s">
        <v>107</v>
      </c>
      <c r="B64" s="16" t="s">
        <v>107</v>
      </c>
      <c r="C64" s="52">
        <v>5</v>
      </c>
      <c r="D64" s="52">
        <v>6</v>
      </c>
      <c r="E64" s="52">
        <f>SUM(C64:D64)</f>
        <v>11</v>
      </c>
      <c r="F64" s="15">
        <f>SUM(F59:F63)</f>
        <v>22</v>
      </c>
    </row>
    <row r="65" spans="1:6" s="26" customFormat="1" x14ac:dyDescent="0.3">
      <c r="A65" s="16" t="s">
        <v>21</v>
      </c>
      <c r="B65" s="16" t="s">
        <v>21</v>
      </c>
      <c r="C65" s="52">
        <v>85</v>
      </c>
      <c r="D65" s="52">
        <v>7</v>
      </c>
      <c r="E65" s="52">
        <f>SUM(C65:D65)</f>
        <v>92</v>
      </c>
      <c r="F65" s="133"/>
    </row>
    <row r="66" spans="1:6" x14ac:dyDescent="0.3">
      <c r="A66" s="16" t="s">
        <v>112</v>
      </c>
      <c r="B66" s="16" t="s">
        <v>112</v>
      </c>
      <c r="C66" s="52">
        <v>5</v>
      </c>
      <c r="D66" s="52">
        <v>0</v>
      </c>
      <c r="E66" s="52">
        <f>SUM(C66:D66)</f>
        <v>5</v>
      </c>
    </row>
    <row r="67" spans="1:6" x14ac:dyDescent="0.3">
      <c r="A67" s="16" t="s">
        <v>120</v>
      </c>
      <c r="B67" s="16" t="s">
        <v>108</v>
      </c>
      <c r="C67" s="52">
        <v>4</v>
      </c>
      <c r="D67" s="52">
        <v>0</v>
      </c>
      <c r="E67" s="52">
        <f>SUM(C67:D67)</f>
        <v>4</v>
      </c>
    </row>
    <row r="68" spans="1:6" x14ac:dyDescent="0.3">
      <c r="A68" s="16" t="s">
        <v>24</v>
      </c>
      <c r="B68" s="16" t="s">
        <v>16</v>
      </c>
      <c r="C68" s="52">
        <v>1</v>
      </c>
      <c r="D68" s="52">
        <v>0</v>
      </c>
      <c r="E68" s="52">
        <f t="shared" ref="E68:E69" si="9">SUM(C68:D68)</f>
        <v>1</v>
      </c>
    </row>
    <row r="69" spans="1:6" x14ac:dyDescent="0.3">
      <c r="A69" s="16" t="s">
        <v>126</v>
      </c>
      <c r="B69" s="16" t="s">
        <v>126</v>
      </c>
      <c r="C69" s="52">
        <v>2</v>
      </c>
      <c r="D69" s="52">
        <v>0</v>
      </c>
      <c r="E69" s="52">
        <f t="shared" si="9"/>
        <v>2</v>
      </c>
    </row>
    <row r="70" spans="1:6" x14ac:dyDescent="0.3">
      <c r="A70" s="53" t="s">
        <v>149</v>
      </c>
      <c r="B70" s="53"/>
      <c r="C70" s="15">
        <f>SUM(C64:C69)</f>
        <v>102</v>
      </c>
      <c r="D70" s="15">
        <f>SUM(D64:D69)</f>
        <v>13</v>
      </c>
      <c r="E70" s="15">
        <f>SUM(E64:E69)</f>
        <v>115</v>
      </c>
    </row>
    <row r="71" spans="1:6" x14ac:dyDescent="0.3">
      <c r="A71" s="145"/>
      <c r="B71" s="123"/>
      <c r="C71" s="124"/>
      <c r="D71" s="124"/>
      <c r="E71" s="124"/>
    </row>
    <row r="72" spans="1:6" ht="46.8" x14ac:dyDescent="0.3">
      <c r="A72" s="118" t="s">
        <v>109</v>
      </c>
      <c r="B72" s="119" t="s">
        <v>106</v>
      </c>
      <c r="C72" s="55" t="s">
        <v>146</v>
      </c>
      <c r="D72" s="55" t="s">
        <v>147</v>
      </c>
      <c r="E72" s="55" t="s">
        <v>3</v>
      </c>
    </row>
    <row r="73" spans="1:6" x14ac:dyDescent="0.3">
      <c r="A73" s="16" t="s">
        <v>107</v>
      </c>
      <c r="B73" s="16" t="s">
        <v>107</v>
      </c>
      <c r="C73" s="52">
        <v>5</v>
      </c>
      <c r="D73" s="52">
        <v>8</v>
      </c>
      <c r="E73" s="52">
        <f>SUM(C73:D73)</f>
        <v>13</v>
      </c>
    </row>
    <row r="74" spans="1:6" x14ac:dyDescent="0.3">
      <c r="A74" s="16" t="s">
        <v>21</v>
      </c>
      <c r="B74" s="16" t="s">
        <v>21</v>
      </c>
      <c r="C74" s="52">
        <v>14</v>
      </c>
      <c r="D74" s="52">
        <v>120</v>
      </c>
      <c r="E74" s="52">
        <f>SUM(C74:D74)</f>
        <v>134</v>
      </c>
    </row>
    <row r="75" spans="1:6" x14ac:dyDescent="0.3">
      <c r="A75" s="16" t="s">
        <v>112</v>
      </c>
      <c r="B75" s="16" t="s">
        <v>112</v>
      </c>
      <c r="C75" s="52">
        <v>6</v>
      </c>
      <c r="D75" s="52">
        <v>1</v>
      </c>
      <c r="E75" s="52">
        <f>SUM(C75:D75)</f>
        <v>7</v>
      </c>
    </row>
    <row r="76" spans="1:6" x14ac:dyDescent="0.3">
      <c r="A76" s="16" t="s">
        <v>126</v>
      </c>
      <c r="B76" s="16" t="s">
        <v>126</v>
      </c>
      <c r="C76" s="52">
        <v>5</v>
      </c>
      <c r="D76" s="52">
        <v>0</v>
      </c>
      <c r="E76" s="52">
        <f t="shared" ref="E76:E78" si="10">SUM(C76:D76)</f>
        <v>5</v>
      </c>
    </row>
    <row r="77" spans="1:6" x14ac:dyDescent="0.3">
      <c r="A77" s="16" t="s">
        <v>108</v>
      </c>
      <c r="B77" s="16" t="s">
        <v>108</v>
      </c>
      <c r="C77" s="52">
        <v>24</v>
      </c>
      <c r="D77" s="52">
        <v>0</v>
      </c>
      <c r="E77" s="52">
        <f t="shared" si="10"/>
        <v>24</v>
      </c>
    </row>
    <row r="78" spans="1:6" x14ac:dyDescent="0.3">
      <c r="A78" s="16" t="s">
        <v>16</v>
      </c>
      <c r="B78" s="16" t="s">
        <v>16</v>
      </c>
      <c r="C78" s="52">
        <v>3</v>
      </c>
      <c r="D78" s="52">
        <v>0</v>
      </c>
      <c r="E78" s="52">
        <f t="shared" si="10"/>
        <v>3</v>
      </c>
    </row>
    <row r="79" spans="1:6" x14ac:dyDescent="0.3">
      <c r="A79" s="53" t="s">
        <v>148</v>
      </c>
      <c r="B79" s="53"/>
      <c r="C79" s="15">
        <f>SUM(C73:C78)</f>
        <v>57</v>
      </c>
      <c r="D79" s="15">
        <f>SUM(D73:D78)</f>
        <v>129</v>
      </c>
      <c r="E79" s="15">
        <f>SUM(E73:E78)</f>
        <v>186</v>
      </c>
    </row>
    <row r="80" spans="1:6" x14ac:dyDescent="0.3">
      <c r="A80" s="145"/>
      <c r="B80" s="123"/>
      <c r="C80" s="124"/>
      <c r="D80" s="124"/>
      <c r="E80" s="124"/>
    </row>
    <row r="81" spans="1:5" ht="46.8" x14ac:dyDescent="0.3">
      <c r="A81" s="118" t="s">
        <v>109</v>
      </c>
      <c r="B81" s="119" t="s">
        <v>106</v>
      </c>
      <c r="C81" s="61" t="s">
        <v>146</v>
      </c>
      <c r="D81" s="61" t="s">
        <v>147</v>
      </c>
      <c r="E81" s="61" t="s">
        <v>3</v>
      </c>
    </row>
    <row r="82" spans="1:5" x14ac:dyDescent="0.3">
      <c r="A82" s="16" t="s">
        <v>107</v>
      </c>
      <c r="B82" s="16" t="s">
        <v>107</v>
      </c>
      <c r="C82" s="130">
        <v>1</v>
      </c>
      <c r="D82" s="130">
        <v>0</v>
      </c>
      <c r="E82" s="52">
        <f>SUM(C82:D82)</f>
        <v>1</v>
      </c>
    </row>
    <row r="83" spans="1:5" x14ac:dyDescent="0.3">
      <c r="A83" s="16" t="s">
        <v>21</v>
      </c>
      <c r="B83" s="16" t="s">
        <v>21</v>
      </c>
      <c r="C83" s="130">
        <v>2</v>
      </c>
      <c r="D83" s="130">
        <v>120</v>
      </c>
      <c r="E83" s="52">
        <f>SUM(C83:D83)</f>
        <v>122</v>
      </c>
    </row>
    <row r="84" spans="1:5" x14ac:dyDescent="0.3">
      <c r="A84" s="16" t="s">
        <v>112</v>
      </c>
      <c r="B84" s="16" t="s">
        <v>112</v>
      </c>
      <c r="C84" s="130">
        <v>1</v>
      </c>
      <c r="D84" s="130">
        <v>0</v>
      </c>
      <c r="E84" s="52">
        <f>SUM(C84:D84)</f>
        <v>1</v>
      </c>
    </row>
    <row r="85" spans="1:5" x14ac:dyDescent="0.3">
      <c r="A85" s="16" t="s">
        <v>24</v>
      </c>
      <c r="B85" s="16" t="s">
        <v>24</v>
      </c>
      <c r="C85" s="130">
        <v>14</v>
      </c>
      <c r="D85" s="130">
        <v>0</v>
      </c>
      <c r="E85" s="52">
        <f>SUM(C85:D85)</f>
        <v>14</v>
      </c>
    </row>
    <row r="86" spans="1:5" x14ac:dyDescent="0.3">
      <c r="A86" s="16" t="s">
        <v>23</v>
      </c>
      <c r="B86" s="16" t="s">
        <v>23</v>
      </c>
      <c r="C86" s="130">
        <v>4</v>
      </c>
      <c r="D86" s="130">
        <v>0</v>
      </c>
      <c r="E86" s="52">
        <f>SUM(C86:D86)</f>
        <v>4</v>
      </c>
    </row>
    <row r="87" spans="1:5" x14ac:dyDescent="0.3">
      <c r="A87" s="16" t="s">
        <v>126</v>
      </c>
      <c r="B87" s="16" t="s">
        <v>126</v>
      </c>
      <c r="C87" s="130">
        <v>3</v>
      </c>
      <c r="D87" s="130">
        <v>13</v>
      </c>
      <c r="E87" s="52">
        <f t="shared" ref="E87:E88" si="11">SUM(C87:D87)</f>
        <v>16</v>
      </c>
    </row>
    <row r="88" spans="1:5" x14ac:dyDescent="0.3">
      <c r="A88" s="16" t="s">
        <v>16</v>
      </c>
      <c r="B88" s="16" t="s">
        <v>16</v>
      </c>
      <c r="C88" s="130">
        <v>7</v>
      </c>
      <c r="D88" s="130">
        <v>0</v>
      </c>
      <c r="E88" s="52">
        <f t="shared" si="11"/>
        <v>7</v>
      </c>
    </row>
    <row r="89" spans="1:5" x14ac:dyDescent="0.3">
      <c r="A89" s="53" t="s">
        <v>150</v>
      </c>
      <c r="B89" s="53"/>
      <c r="C89" s="15">
        <f>SUM(C82:C88)</f>
        <v>32</v>
      </c>
      <c r="D89" s="15">
        <f>SUM(D82:D88)</f>
        <v>133</v>
      </c>
      <c r="E89" s="15">
        <f>SUM(E82:E88)</f>
        <v>165</v>
      </c>
    </row>
    <row r="90" spans="1:5" x14ac:dyDescent="0.3">
      <c r="A90" s="145"/>
      <c r="B90" s="123"/>
      <c r="C90" s="124"/>
      <c r="D90" s="124"/>
      <c r="E90" s="124"/>
    </row>
    <row r="91" spans="1:5" ht="46.8" x14ac:dyDescent="0.3">
      <c r="A91" s="118" t="s">
        <v>109</v>
      </c>
      <c r="B91" s="119" t="s">
        <v>106</v>
      </c>
      <c r="C91" s="61" t="s">
        <v>32</v>
      </c>
      <c r="D91" s="61" t="s">
        <v>33</v>
      </c>
      <c r="E91" s="61" t="s">
        <v>31</v>
      </c>
    </row>
    <row r="92" spans="1:5" x14ac:dyDescent="0.3">
      <c r="A92" s="16" t="s">
        <v>107</v>
      </c>
      <c r="B92" s="16" t="s">
        <v>107</v>
      </c>
      <c r="C92" s="130">
        <v>0</v>
      </c>
      <c r="D92" s="130">
        <v>3</v>
      </c>
      <c r="E92" s="130">
        <v>0</v>
      </c>
    </row>
    <row r="93" spans="1:5" x14ac:dyDescent="0.3">
      <c r="A93" s="16" t="s">
        <v>21</v>
      </c>
      <c r="B93" s="16" t="s">
        <v>21</v>
      </c>
      <c r="C93" s="130">
        <f>1+8</f>
        <v>9</v>
      </c>
      <c r="D93" s="130">
        <v>0</v>
      </c>
      <c r="E93" s="130">
        <f>3+7</f>
        <v>10</v>
      </c>
    </row>
    <row r="94" spans="1:5" x14ac:dyDescent="0.3">
      <c r="A94" s="16" t="s">
        <v>112</v>
      </c>
      <c r="B94" s="16" t="s">
        <v>112</v>
      </c>
      <c r="C94" s="130">
        <v>0</v>
      </c>
      <c r="D94" s="130">
        <v>0</v>
      </c>
      <c r="E94" s="130">
        <f>1+1</f>
        <v>2</v>
      </c>
    </row>
    <row r="95" spans="1:5" x14ac:dyDescent="0.3">
      <c r="A95" s="16" t="s">
        <v>24</v>
      </c>
      <c r="B95" s="16" t="s">
        <v>24</v>
      </c>
      <c r="C95" s="130">
        <v>10</v>
      </c>
      <c r="D95" s="130">
        <v>0</v>
      </c>
      <c r="E95" s="130">
        <v>0</v>
      </c>
    </row>
    <row r="96" spans="1:5" x14ac:dyDescent="0.3">
      <c r="A96" s="16" t="s">
        <v>23</v>
      </c>
      <c r="B96" s="16" t="s">
        <v>23</v>
      </c>
      <c r="C96" s="130">
        <v>0</v>
      </c>
      <c r="D96" s="130">
        <v>4</v>
      </c>
      <c r="E96" s="130">
        <v>0</v>
      </c>
    </row>
    <row r="97" spans="1:5" x14ac:dyDescent="0.3">
      <c r="A97" s="16" t="s">
        <v>126</v>
      </c>
      <c r="B97" s="16" t="s">
        <v>126</v>
      </c>
      <c r="C97" s="130">
        <f>1+1</f>
        <v>2</v>
      </c>
      <c r="D97" s="130">
        <v>0</v>
      </c>
      <c r="E97" s="130">
        <v>1</v>
      </c>
    </row>
    <row r="98" spans="1:5" x14ac:dyDescent="0.3">
      <c r="A98" s="16" t="s">
        <v>108</v>
      </c>
      <c r="B98" s="16" t="s">
        <v>108</v>
      </c>
      <c r="C98" s="130">
        <v>8</v>
      </c>
      <c r="D98" s="130">
        <v>0</v>
      </c>
      <c r="E98" s="130">
        <v>0</v>
      </c>
    </row>
    <row r="99" spans="1:5" x14ac:dyDescent="0.3">
      <c r="A99" s="16" t="s">
        <v>16</v>
      </c>
      <c r="B99" s="16" t="s">
        <v>16</v>
      </c>
      <c r="C99" s="130">
        <f>3+3</f>
        <v>6</v>
      </c>
      <c r="D99" s="130">
        <v>3</v>
      </c>
      <c r="E99" s="130">
        <v>0</v>
      </c>
    </row>
    <row r="100" spans="1:5" x14ac:dyDescent="0.3">
      <c r="A100" s="53" t="s">
        <v>145</v>
      </c>
      <c r="B100" s="53"/>
      <c r="C100" s="15">
        <f>SUM(C92:C99)</f>
        <v>35</v>
      </c>
      <c r="D100" s="15">
        <f>SUM(D92:D99)</f>
        <v>10</v>
      </c>
      <c r="E100" s="15">
        <f>SUM(E92:E99)</f>
        <v>13</v>
      </c>
    </row>
    <row r="101" spans="1:5" x14ac:dyDescent="0.3">
      <c r="A101" s="145"/>
      <c r="B101" s="123"/>
      <c r="C101" s="124"/>
      <c r="D101" s="124"/>
      <c r="E101" s="124"/>
    </row>
    <row r="102" spans="1:5" ht="46.8" x14ac:dyDescent="0.3">
      <c r="A102" s="118" t="s">
        <v>109</v>
      </c>
      <c r="B102" s="119" t="s">
        <v>106</v>
      </c>
      <c r="C102" s="61" t="s">
        <v>32</v>
      </c>
      <c r="D102" s="61" t="s">
        <v>33</v>
      </c>
      <c r="E102" s="61" t="s">
        <v>31</v>
      </c>
    </row>
    <row r="103" spans="1:5" x14ac:dyDescent="0.3">
      <c r="A103" s="144" t="s">
        <v>107</v>
      </c>
      <c r="B103" s="16" t="s">
        <v>107</v>
      </c>
      <c r="C103" s="130">
        <v>6</v>
      </c>
      <c r="D103" s="130">
        <v>4</v>
      </c>
      <c r="E103" s="130">
        <v>3</v>
      </c>
    </row>
    <row r="104" spans="1:5" x14ac:dyDescent="0.3">
      <c r="A104" s="16" t="s">
        <v>21</v>
      </c>
      <c r="B104" s="16" t="s">
        <v>21</v>
      </c>
      <c r="C104" s="130">
        <v>0</v>
      </c>
      <c r="D104" s="130">
        <f>1+1</f>
        <v>2</v>
      </c>
      <c r="E104" s="130">
        <v>0</v>
      </c>
    </row>
    <row r="105" spans="1:5" x14ac:dyDescent="0.3">
      <c r="A105" s="16" t="s">
        <v>112</v>
      </c>
      <c r="B105" s="16" t="s">
        <v>112</v>
      </c>
      <c r="C105" s="130">
        <v>4</v>
      </c>
      <c r="D105" s="130">
        <v>0</v>
      </c>
      <c r="E105" s="130">
        <v>0</v>
      </c>
    </row>
    <row r="106" spans="1:5" ht="31.2" x14ac:dyDescent="0.3">
      <c r="A106" s="16" t="s">
        <v>103</v>
      </c>
      <c r="B106" s="16" t="s">
        <v>103</v>
      </c>
      <c r="C106" s="130">
        <v>4</v>
      </c>
      <c r="D106" s="130">
        <v>0</v>
      </c>
      <c r="E106" s="130">
        <v>0</v>
      </c>
    </row>
    <row r="107" spans="1:5" x14ac:dyDescent="0.3">
      <c r="A107" s="16" t="s">
        <v>23</v>
      </c>
      <c r="B107" s="16" t="s">
        <v>23</v>
      </c>
      <c r="C107" s="130">
        <v>0</v>
      </c>
      <c r="D107" s="130">
        <v>3</v>
      </c>
      <c r="E107" s="130">
        <v>0</v>
      </c>
    </row>
    <row r="108" spans="1:5" x14ac:dyDescent="0.3">
      <c r="A108" s="16" t="s">
        <v>113</v>
      </c>
      <c r="B108" s="16" t="s">
        <v>113</v>
      </c>
      <c r="C108" s="130">
        <v>2</v>
      </c>
      <c r="D108" s="130">
        <f>1+1</f>
        <v>2</v>
      </c>
      <c r="E108" s="130">
        <v>4</v>
      </c>
    </row>
    <row r="109" spans="1:5" x14ac:dyDescent="0.3">
      <c r="A109" s="16" t="s">
        <v>16</v>
      </c>
      <c r="B109" s="16" t="s">
        <v>16</v>
      </c>
      <c r="C109" s="130">
        <v>3</v>
      </c>
      <c r="D109" s="130">
        <v>0</v>
      </c>
      <c r="E109" s="130">
        <v>3</v>
      </c>
    </row>
    <row r="110" spans="1:5" x14ac:dyDescent="0.3">
      <c r="A110" s="53" t="s">
        <v>144</v>
      </c>
      <c r="B110" s="53"/>
      <c r="C110" s="15">
        <f>SUM(C103:C109)</f>
        <v>19</v>
      </c>
      <c r="D110" s="15">
        <f>SUM(D103:D109)</f>
        <v>11</v>
      </c>
      <c r="E110" s="15">
        <f>SUM(E103:E109)</f>
        <v>10</v>
      </c>
    </row>
    <row r="111" spans="1:5" x14ac:dyDescent="0.3">
      <c r="A111" s="145"/>
      <c r="B111" s="123"/>
      <c r="C111" s="124"/>
      <c r="D111" s="124"/>
      <c r="E111" s="124"/>
    </row>
    <row r="112" spans="1:5" ht="46.8" x14ac:dyDescent="0.3">
      <c r="A112" s="118" t="s">
        <v>109</v>
      </c>
      <c r="B112" s="119" t="s">
        <v>106</v>
      </c>
      <c r="C112" s="61" t="s">
        <v>32</v>
      </c>
      <c r="D112" s="61" t="s">
        <v>33</v>
      </c>
      <c r="E112" s="61" t="s">
        <v>31</v>
      </c>
    </row>
    <row r="113" spans="1:5" x14ac:dyDescent="0.3">
      <c r="A113" s="16" t="s">
        <v>107</v>
      </c>
      <c r="B113" s="16" t="s">
        <v>107</v>
      </c>
      <c r="C113" s="130">
        <v>7</v>
      </c>
      <c r="D113" s="130">
        <v>1</v>
      </c>
      <c r="E113" s="130">
        <f>2+1</f>
        <v>3</v>
      </c>
    </row>
    <row r="114" spans="1:5" x14ac:dyDescent="0.3">
      <c r="A114" s="16" t="s">
        <v>21</v>
      </c>
      <c r="B114" s="16" t="s">
        <v>21</v>
      </c>
      <c r="C114" s="130">
        <v>1</v>
      </c>
      <c r="D114" s="130">
        <v>0</v>
      </c>
      <c r="E114" s="130">
        <v>2</v>
      </c>
    </row>
    <row r="115" spans="1:5" x14ac:dyDescent="0.3">
      <c r="A115" s="16" t="s">
        <v>112</v>
      </c>
      <c r="B115" s="16" t="s">
        <v>112</v>
      </c>
      <c r="C115" s="130">
        <v>0</v>
      </c>
      <c r="D115" s="130">
        <v>0</v>
      </c>
      <c r="E115" s="130">
        <v>2</v>
      </c>
    </row>
    <row r="116" spans="1:5" x14ac:dyDescent="0.3">
      <c r="A116" s="16" t="s">
        <v>23</v>
      </c>
      <c r="B116" s="16" t="s">
        <v>23</v>
      </c>
      <c r="C116" s="130">
        <v>1</v>
      </c>
      <c r="D116" s="130">
        <v>2</v>
      </c>
      <c r="E116" s="130">
        <v>0</v>
      </c>
    </row>
    <row r="117" spans="1:5" x14ac:dyDescent="0.3">
      <c r="A117" s="16" t="s">
        <v>113</v>
      </c>
      <c r="B117" s="16" t="s">
        <v>113</v>
      </c>
      <c r="C117" s="130">
        <f>1+1+1</f>
        <v>3</v>
      </c>
      <c r="D117" s="130">
        <v>0</v>
      </c>
      <c r="E117" s="130">
        <v>0</v>
      </c>
    </row>
    <row r="118" spans="1:5" x14ac:dyDescent="0.3">
      <c r="A118" s="53" t="s">
        <v>143</v>
      </c>
      <c r="B118" s="53"/>
      <c r="C118" s="15">
        <f>SUM(C113:C117)</f>
        <v>12</v>
      </c>
      <c r="D118" s="15">
        <f>SUM(D113:D117)</f>
        <v>3</v>
      </c>
      <c r="E118" s="15">
        <f>SUM(E113:E117)</f>
        <v>7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99"/>
  <sheetViews>
    <sheetView workbookViewId="0">
      <selection activeCell="B11" sqref="B11"/>
    </sheetView>
  </sheetViews>
  <sheetFormatPr defaultColWidth="10.77734375" defaultRowHeight="15.6" x14ac:dyDescent="0.3"/>
  <cols>
    <col min="1" max="1" width="20.33203125" style="133" bestFit="1" customWidth="1"/>
    <col min="2" max="2" width="14.77734375" style="133" bestFit="1" customWidth="1"/>
    <col min="3" max="3" width="13" style="133" customWidth="1"/>
    <col min="4" max="16384" width="10.77734375" style="133"/>
  </cols>
  <sheetData>
    <row r="1" spans="1:6" ht="46.8" x14ac:dyDescent="0.3">
      <c r="A1" s="118" t="s">
        <v>109</v>
      </c>
      <c r="B1" s="119" t="s">
        <v>106</v>
      </c>
      <c r="C1" s="61" t="s">
        <v>32</v>
      </c>
      <c r="D1" s="61" t="s">
        <v>33</v>
      </c>
      <c r="E1" s="61" t="s">
        <v>31</v>
      </c>
      <c r="F1" s="61" t="s">
        <v>3</v>
      </c>
    </row>
    <row r="2" spans="1:6" s="26" customFormat="1" x14ac:dyDescent="0.3">
      <c r="A2" s="16" t="s">
        <v>107</v>
      </c>
      <c r="B2" s="16" t="s">
        <v>107</v>
      </c>
      <c r="C2" s="130">
        <v>2</v>
      </c>
      <c r="D2" s="130">
        <v>0</v>
      </c>
      <c r="E2" s="130">
        <v>2</v>
      </c>
      <c r="F2" s="52">
        <f t="shared" ref="F2:F6" si="0">SUM(C2:E2)</f>
        <v>4</v>
      </c>
    </row>
    <row r="3" spans="1:6" s="26" customFormat="1" x14ac:dyDescent="0.3">
      <c r="A3" s="16" t="s">
        <v>21</v>
      </c>
      <c r="B3" s="16" t="s">
        <v>21</v>
      </c>
      <c r="C3" s="130">
        <v>0</v>
      </c>
      <c r="D3" s="130">
        <v>1</v>
      </c>
      <c r="E3" s="130">
        <f>12+4</f>
        <v>16</v>
      </c>
      <c r="F3" s="52">
        <f t="shared" si="0"/>
        <v>17</v>
      </c>
    </row>
    <row r="4" spans="1:6" s="26" customFormat="1" ht="16.05" customHeight="1" x14ac:dyDescent="0.3">
      <c r="A4" s="16" t="s">
        <v>112</v>
      </c>
      <c r="B4" s="16" t="s">
        <v>112</v>
      </c>
      <c r="C4" s="130">
        <v>0</v>
      </c>
      <c r="D4" s="130">
        <f>1+1+1</f>
        <v>3</v>
      </c>
      <c r="E4" s="130">
        <v>0</v>
      </c>
      <c r="F4" s="52">
        <f t="shared" si="0"/>
        <v>3</v>
      </c>
    </row>
    <row r="5" spans="1:6" s="26" customFormat="1" x14ac:dyDescent="0.3">
      <c r="A5" s="16" t="s">
        <v>23</v>
      </c>
      <c r="B5" s="16" t="s">
        <v>23</v>
      </c>
      <c r="C5" s="130">
        <v>0</v>
      </c>
      <c r="D5" s="130">
        <v>1</v>
      </c>
      <c r="E5" s="130">
        <f>2+4</f>
        <v>6</v>
      </c>
      <c r="F5" s="52">
        <f t="shared" si="0"/>
        <v>7</v>
      </c>
    </row>
    <row r="6" spans="1:6" s="26" customFormat="1" x14ac:dyDescent="0.3">
      <c r="A6" s="16" t="s">
        <v>113</v>
      </c>
      <c r="B6" s="16" t="s">
        <v>113</v>
      </c>
      <c r="C6" s="130">
        <v>0</v>
      </c>
      <c r="D6" s="130">
        <v>7</v>
      </c>
      <c r="E6" s="130">
        <v>0</v>
      </c>
      <c r="F6" s="52">
        <f t="shared" si="0"/>
        <v>7</v>
      </c>
    </row>
    <row r="7" spans="1:6" s="26" customFormat="1" x14ac:dyDescent="0.3">
      <c r="A7" s="53" t="s">
        <v>142</v>
      </c>
      <c r="B7" s="53"/>
      <c r="C7" s="15">
        <f>SUM(C2:C6)</f>
        <v>2</v>
      </c>
      <c r="D7" s="15">
        <f>SUM(D2:D6)</f>
        <v>12</v>
      </c>
      <c r="E7" s="15">
        <f>SUM(E2:E6)</f>
        <v>24</v>
      </c>
      <c r="F7" s="15">
        <f>SUM(F2:F6)</f>
        <v>38</v>
      </c>
    </row>
    <row r="8" spans="1:6" s="26" customFormat="1" x14ac:dyDescent="0.3">
      <c r="A8" s="133"/>
      <c r="B8" s="133"/>
      <c r="C8" s="133"/>
      <c r="D8" s="133"/>
      <c r="E8" s="133"/>
      <c r="F8" s="133"/>
    </row>
    <row r="9" spans="1:6" s="26" customFormat="1" ht="46.8" x14ac:dyDescent="0.3">
      <c r="A9" s="118" t="s">
        <v>109</v>
      </c>
      <c r="B9" s="119" t="s">
        <v>106</v>
      </c>
      <c r="C9" s="61" t="s">
        <v>32</v>
      </c>
      <c r="D9" s="61" t="s">
        <v>33</v>
      </c>
      <c r="E9" s="61" t="s">
        <v>31</v>
      </c>
      <c r="F9" s="61" t="s">
        <v>3</v>
      </c>
    </row>
    <row r="10" spans="1:6" s="26" customFormat="1" x14ac:dyDescent="0.3">
      <c r="A10" s="16" t="s">
        <v>107</v>
      </c>
      <c r="B10" s="16" t="s">
        <v>107</v>
      </c>
      <c r="C10" s="130">
        <v>17</v>
      </c>
      <c r="D10" s="130">
        <v>0</v>
      </c>
      <c r="E10" s="130">
        <v>2</v>
      </c>
      <c r="F10" s="52">
        <f t="shared" ref="F10:F12" si="1">SUM(C10:E10)</f>
        <v>19</v>
      </c>
    </row>
    <row r="11" spans="1:6" s="26" customFormat="1" x14ac:dyDescent="0.3">
      <c r="A11" s="16" t="s">
        <v>21</v>
      </c>
      <c r="B11" s="16" t="s">
        <v>21</v>
      </c>
      <c r="C11" s="130">
        <v>0</v>
      </c>
      <c r="D11" s="130">
        <v>1</v>
      </c>
      <c r="E11" s="130">
        <v>11</v>
      </c>
      <c r="F11" s="52">
        <f t="shared" si="1"/>
        <v>12</v>
      </c>
    </row>
    <row r="12" spans="1:6" ht="31.2" x14ac:dyDescent="0.3">
      <c r="A12" s="16" t="s">
        <v>103</v>
      </c>
      <c r="B12" s="16" t="s">
        <v>103</v>
      </c>
      <c r="C12" s="130">
        <v>2</v>
      </c>
      <c r="D12" s="130">
        <v>0</v>
      </c>
      <c r="E12" s="130">
        <v>0</v>
      </c>
      <c r="F12" s="52">
        <f t="shared" si="1"/>
        <v>2</v>
      </c>
    </row>
    <row r="13" spans="1:6" s="26" customFormat="1" ht="16.95" customHeight="1" x14ac:dyDescent="0.3">
      <c r="A13" s="16" t="s">
        <v>16</v>
      </c>
      <c r="B13" s="16" t="s">
        <v>16</v>
      </c>
      <c r="C13" s="130">
        <f>1+1+3</f>
        <v>5</v>
      </c>
      <c r="D13" s="130">
        <v>0</v>
      </c>
      <c r="E13" s="130">
        <v>0</v>
      </c>
      <c r="F13" s="52">
        <f t="shared" ref="F13" si="2">SUM(C13:E13)</f>
        <v>5</v>
      </c>
    </row>
    <row r="14" spans="1:6" s="26" customFormat="1" x14ac:dyDescent="0.3">
      <c r="A14" s="53" t="s">
        <v>141</v>
      </c>
      <c r="B14" s="53"/>
      <c r="C14" s="15">
        <f>SUM(C10:C13)</f>
        <v>24</v>
      </c>
      <c r="D14" s="15">
        <f>SUM(D10:D13)</f>
        <v>1</v>
      </c>
      <c r="E14" s="15">
        <f>SUM(E10:E13)</f>
        <v>13</v>
      </c>
      <c r="F14" s="15">
        <f>SUM(F10:F13)</f>
        <v>38</v>
      </c>
    </row>
    <row r="15" spans="1:6" s="26" customFormat="1" x14ac:dyDescent="0.3">
      <c r="A15" s="133"/>
      <c r="B15" s="133"/>
      <c r="C15" s="133"/>
      <c r="D15" s="133"/>
      <c r="E15" s="133"/>
      <c r="F15" s="133"/>
    </row>
    <row r="16" spans="1:6" s="26" customFormat="1" ht="46.8" x14ac:dyDescent="0.3">
      <c r="A16" s="118" t="s">
        <v>109</v>
      </c>
      <c r="B16" s="119" t="s">
        <v>106</v>
      </c>
      <c r="C16" s="61" t="s">
        <v>32</v>
      </c>
      <c r="D16" s="61" t="s">
        <v>33</v>
      </c>
      <c r="E16" s="61" t="s">
        <v>31</v>
      </c>
      <c r="F16" s="61" t="s">
        <v>3</v>
      </c>
    </row>
    <row r="17" spans="1:6" s="26" customFormat="1" x14ac:dyDescent="0.3">
      <c r="A17" s="16" t="s">
        <v>107</v>
      </c>
      <c r="B17" s="16" t="s">
        <v>107</v>
      </c>
      <c r="C17" s="130">
        <f>4+1</f>
        <v>5</v>
      </c>
      <c r="D17" s="130">
        <f>6+6</f>
        <v>12</v>
      </c>
      <c r="E17" s="130">
        <f>3+3</f>
        <v>6</v>
      </c>
      <c r="F17" s="52">
        <f t="shared" ref="F17:F22" si="3">SUM(C17:E17)</f>
        <v>23</v>
      </c>
    </row>
    <row r="18" spans="1:6" s="26" customFormat="1" x14ac:dyDescent="0.3">
      <c r="A18" s="16" t="s">
        <v>21</v>
      </c>
      <c r="B18" s="16" t="s">
        <v>21</v>
      </c>
      <c r="C18" s="130">
        <v>0</v>
      </c>
      <c r="D18" s="130">
        <v>1</v>
      </c>
      <c r="E18" s="130">
        <v>6</v>
      </c>
      <c r="F18" s="52">
        <f t="shared" si="3"/>
        <v>7</v>
      </c>
    </row>
    <row r="19" spans="1:6" s="26" customFormat="1" x14ac:dyDescent="0.3">
      <c r="A19" s="16" t="s">
        <v>112</v>
      </c>
      <c r="B19" s="16" t="s">
        <v>112</v>
      </c>
      <c r="C19" s="130">
        <v>0</v>
      </c>
      <c r="D19" s="130">
        <f>1+1+1+3</f>
        <v>6</v>
      </c>
      <c r="E19" s="130">
        <v>3</v>
      </c>
      <c r="F19" s="52">
        <f t="shared" si="3"/>
        <v>9</v>
      </c>
    </row>
    <row r="20" spans="1:6" s="26" customFormat="1" x14ac:dyDescent="0.3">
      <c r="A20" s="16" t="s">
        <v>23</v>
      </c>
      <c r="B20" s="16" t="s">
        <v>23</v>
      </c>
      <c r="C20" s="130">
        <v>0</v>
      </c>
      <c r="D20" s="130">
        <v>0</v>
      </c>
      <c r="E20" s="130">
        <v>1</v>
      </c>
      <c r="F20" s="52">
        <f t="shared" si="3"/>
        <v>1</v>
      </c>
    </row>
    <row r="21" spans="1:6" ht="16.05" customHeight="1" x14ac:dyDescent="0.3">
      <c r="A21" s="16" t="s">
        <v>113</v>
      </c>
      <c r="B21" s="16" t="s">
        <v>113</v>
      </c>
      <c r="C21" s="130">
        <f>1+1</f>
        <v>2</v>
      </c>
      <c r="D21" s="130">
        <f>1+1</f>
        <v>2</v>
      </c>
      <c r="E21" s="130">
        <v>6</v>
      </c>
      <c r="F21" s="52">
        <f t="shared" si="3"/>
        <v>10</v>
      </c>
    </row>
    <row r="22" spans="1:6" x14ac:dyDescent="0.3">
      <c r="A22" s="16" t="s">
        <v>16</v>
      </c>
      <c r="B22" s="16" t="s">
        <v>16</v>
      </c>
      <c r="C22" s="130">
        <v>4</v>
      </c>
      <c r="D22" s="130">
        <v>0</v>
      </c>
      <c r="E22" s="130">
        <v>0</v>
      </c>
      <c r="F22" s="52">
        <f t="shared" si="3"/>
        <v>4</v>
      </c>
    </row>
    <row r="23" spans="1:6" s="26" customFormat="1" x14ac:dyDescent="0.3">
      <c r="A23" s="53" t="s">
        <v>140</v>
      </c>
      <c r="B23" s="53"/>
      <c r="C23" s="15">
        <f>SUM(C17:C22)</f>
        <v>11</v>
      </c>
      <c r="D23" s="15">
        <f>SUM(D17:D22)</f>
        <v>21</v>
      </c>
      <c r="E23" s="15">
        <f>SUM(E17:E22)</f>
        <v>22</v>
      </c>
      <c r="F23" s="15">
        <f>SUM(F17:F22)</f>
        <v>54</v>
      </c>
    </row>
    <row r="24" spans="1:6" s="26" customFormat="1" x14ac:dyDescent="0.3">
      <c r="A24" s="133"/>
      <c r="B24" s="133"/>
      <c r="C24" s="133"/>
      <c r="D24" s="133"/>
      <c r="E24" s="133"/>
      <c r="F24" s="133"/>
    </row>
    <row r="25" spans="1:6" s="26" customFormat="1" ht="46.8" x14ac:dyDescent="0.3">
      <c r="A25" s="118" t="s">
        <v>109</v>
      </c>
      <c r="B25" s="119" t="s">
        <v>106</v>
      </c>
      <c r="C25" s="61" t="s">
        <v>32</v>
      </c>
      <c r="D25" s="61" t="s">
        <v>33</v>
      </c>
      <c r="E25" s="61" t="s">
        <v>31</v>
      </c>
      <c r="F25" s="61" t="s">
        <v>3</v>
      </c>
    </row>
    <row r="26" spans="1:6" s="26" customFormat="1" x14ac:dyDescent="0.3">
      <c r="A26" s="16" t="s">
        <v>21</v>
      </c>
      <c r="B26" s="16" t="s">
        <v>21</v>
      </c>
      <c r="C26" s="130">
        <v>0</v>
      </c>
      <c r="D26" s="130">
        <v>0</v>
      </c>
      <c r="E26" s="130">
        <v>1</v>
      </c>
      <c r="F26" s="52">
        <f>SUM(C26:E26)</f>
        <v>1</v>
      </c>
    </row>
    <row r="27" spans="1:6" s="26" customFormat="1" ht="13.95" customHeight="1" x14ac:dyDescent="0.3">
      <c r="A27" s="16" t="s">
        <v>112</v>
      </c>
      <c r="B27" s="16" t="s">
        <v>112</v>
      </c>
      <c r="C27" s="130">
        <v>0</v>
      </c>
      <c r="D27" s="130">
        <v>0</v>
      </c>
      <c r="E27" s="130">
        <v>1</v>
      </c>
      <c r="F27" s="52">
        <f>SUM(C27:E27)</f>
        <v>1</v>
      </c>
    </row>
    <row r="28" spans="1:6" x14ac:dyDescent="0.3">
      <c r="A28" s="16" t="s">
        <v>23</v>
      </c>
      <c r="B28" s="16" t="s">
        <v>23</v>
      </c>
      <c r="C28" s="130">
        <v>0</v>
      </c>
      <c r="D28" s="130">
        <v>0</v>
      </c>
      <c r="E28" s="130">
        <v>6</v>
      </c>
      <c r="F28" s="52">
        <f>SUM(C28:E28)</f>
        <v>6</v>
      </c>
    </row>
    <row r="29" spans="1:6" x14ac:dyDescent="0.3">
      <c r="A29" s="16" t="s">
        <v>113</v>
      </c>
      <c r="B29" s="16" t="s">
        <v>113</v>
      </c>
      <c r="C29" s="130">
        <f>1+1</f>
        <v>2</v>
      </c>
      <c r="D29" s="130">
        <v>0</v>
      </c>
      <c r="E29" s="130">
        <v>1</v>
      </c>
      <c r="F29" s="52">
        <f>SUM(C29:E29)</f>
        <v>3</v>
      </c>
    </row>
    <row r="30" spans="1:6" x14ac:dyDescent="0.3">
      <c r="A30" s="16" t="s">
        <v>16</v>
      </c>
      <c r="B30" s="16" t="s">
        <v>16</v>
      </c>
      <c r="C30" s="130">
        <v>4</v>
      </c>
      <c r="D30" s="130">
        <v>3</v>
      </c>
      <c r="E30" s="130">
        <v>0</v>
      </c>
      <c r="F30" s="52">
        <f>SUM(C30:E30)</f>
        <v>7</v>
      </c>
    </row>
    <row r="31" spans="1:6" ht="16.95" customHeight="1" x14ac:dyDescent="0.3">
      <c r="A31" s="53" t="s">
        <v>139</v>
      </c>
      <c r="B31" s="53"/>
      <c r="C31" s="15">
        <f>SUM(C26:C30)</f>
        <v>6</v>
      </c>
      <c r="D31" s="15">
        <f>SUM(D26:D30)</f>
        <v>3</v>
      </c>
      <c r="E31" s="15">
        <f>SUM(E26:E30)</f>
        <v>9</v>
      </c>
      <c r="F31" s="15">
        <f>SUM(F26:F30)</f>
        <v>18</v>
      </c>
    </row>
    <row r="33" spans="1:7" ht="46.8" x14ac:dyDescent="0.3">
      <c r="A33" s="118" t="s">
        <v>109</v>
      </c>
      <c r="B33" s="119" t="s">
        <v>106</v>
      </c>
      <c r="C33" s="61" t="s">
        <v>32</v>
      </c>
      <c r="D33" s="61" t="s">
        <v>33</v>
      </c>
      <c r="E33" s="61" t="s">
        <v>31</v>
      </c>
      <c r="F33" s="61" t="s">
        <v>3</v>
      </c>
    </row>
    <row r="34" spans="1:7" x14ac:dyDescent="0.3">
      <c r="A34" s="16" t="s">
        <v>107</v>
      </c>
      <c r="B34" s="16" t="s">
        <v>107</v>
      </c>
      <c r="C34" s="130">
        <v>5</v>
      </c>
      <c r="D34" s="130">
        <v>4</v>
      </c>
      <c r="E34" s="130">
        <v>4</v>
      </c>
      <c r="F34" s="52">
        <f t="shared" ref="F34:F37" si="4">SUM(C34:E34)</f>
        <v>13</v>
      </c>
    </row>
    <row r="35" spans="1:7" ht="45" customHeight="1" x14ac:dyDescent="0.3">
      <c r="A35" s="16" t="s">
        <v>112</v>
      </c>
      <c r="B35" s="16" t="s">
        <v>112</v>
      </c>
      <c r="C35" s="130">
        <v>1</v>
      </c>
      <c r="D35" s="130">
        <v>0</v>
      </c>
      <c r="E35" s="130">
        <v>2</v>
      </c>
      <c r="F35" s="52">
        <f t="shared" si="4"/>
        <v>3</v>
      </c>
    </row>
    <row r="36" spans="1:7" ht="15" customHeight="1" x14ac:dyDescent="0.3">
      <c r="A36" s="16" t="s">
        <v>113</v>
      </c>
      <c r="B36" s="16" t="s">
        <v>113</v>
      </c>
      <c r="C36" s="130">
        <v>1</v>
      </c>
      <c r="D36" s="130">
        <v>12</v>
      </c>
      <c r="E36" s="130">
        <v>9</v>
      </c>
      <c r="F36" s="52">
        <f t="shared" si="4"/>
        <v>22</v>
      </c>
      <c r="G36" s="139"/>
    </row>
    <row r="37" spans="1:7" x14ac:dyDescent="0.3">
      <c r="A37" s="16" t="s">
        <v>108</v>
      </c>
      <c r="B37" s="16" t="s">
        <v>108</v>
      </c>
      <c r="C37" s="130">
        <v>230</v>
      </c>
      <c r="D37" s="130">
        <v>0</v>
      </c>
      <c r="E37" s="130">
        <v>0</v>
      </c>
      <c r="F37" s="52">
        <f t="shared" si="4"/>
        <v>230</v>
      </c>
    </row>
    <row r="38" spans="1:7" x14ac:dyDescent="0.3">
      <c r="A38" s="53" t="s">
        <v>138</v>
      </c>
      <c r="B38" s="53"/>
      <c r="C38" s="15">
        <f>SUM(C34:C37)</f>
        <v>237</v>
      </c>
      <c r="D38" s="15">
        <f>SUM(D34:D37)</f>
        <v>16</v>
      </c>
      <c r="E38" s="15">
        <f>SUM(E34:E37)</f>
        <v>15</v>
      </c>
      <c r="F38" s="15">
        <f>SUM(F34:F37)</f>
        <v>268</v>
      </c>
    </row>
    <row r="40" spans="1:7" ht="46.8" x14ac:dyDescent="0.3">
      <c r="A40" s="118" t="s">
        <v>109</v>
      </c>
      <c r="B40" s="119" t="s">
        <v>106</v>
      </c>
      <c r="C40" s="61" t="s">
        <v>32</v>
      </c>
      <c r="D40" s="61" t="s">
        <v>33</v>
      </c>
      <c r="E40" s="61" t="s">
        <v>31</v>
      </c>
      <c r="F40" s="61" t="s">
        <v>3</v>
      </c>
    </row>
    <row r="41" spans="1:7" x14ac:dyDescent="0.3">
      <c r="A41" s="16" t="s">
        <v>107</v>
      </c>
      <c r="B41" s="16" t="s">
        <v>107</v>
      </c>
      <c r="C41" s="130">
        <v>1</v>
      </c>
      <c r="D41" s="130">
        <v>0</v>
      </c>
      <c r="E41" s="130">
        <f>5+2</f>
        <v>7</v>
      </c>
      <c r="F41" s="52">
        <f t="shared" ref="F41:F46" si="5">SUM(C41:E41)</f>
        <v>8</v>
      </c>
    </row>
    <row r="42" spans="1:7" x14ac:dyDescent="0.3">
      <c r="A42" s="16" t="s">
        <v>21</v>
      </c>
      <c r="B42" s="16" t="s">
        <v>21</v>
      </c>
      <c r="C42" s="130">
        <v>0</v>
      </c>
      <c r="D42" s="130">
        <v>8</v>
      </c>
      <c r="E42" s="130">
        <v>2</v>
      </c>
      <c r="F42" s="52">
        <f t="shared" si="5"/>
        <v>10</v>
      </c>
    </row>
    <row r="43" spans="1:7" x14ac:dyDescent="0.3">
      <c r="A43" s="16" t="s">
        <v>112</v>
      </c>
      <c r="B43" s="16" t="s">
        <v>112</v>
      </c>
      <c r="C43" s="130">
        <f>4+1</f>
        <v>5</v>
      </c>
      <c r="D43" s="130">
        <v>0</v>
      </c>
      <c r="E43" s="130">
        <v>0</v>
      </c>
      <c r="F43" s="52">
        <f t="shared" si="5"/>
        <v>5</v>
      </c>
    </row>
    <row r="44" spans="1:7" x14ac:dyDescent="0.3">
      <c r="A44" s="16" t="s">
        <v>113</v>
      </c>
      <c r="B44" s="16" t="s">
        <v>113</v>
      </c>
      <c r="C44" s="130">
        <v>1</v>
      </c>
      <c r="D44" s="130">
        <v>0</v>
      </c>
      <c r="E44" s="130">
        <v>0</v>
      </c>
      <c r="F44" s="52">
        <f t="shared" si="5"/>
        <v>1</v>
      </c>
    </row>
    <row r="45" spans="1:7" x14ac:dyDescent="0.3">
      <c r="A45" s="16" t="s">
        <v>108</v>
      </c>
      <c r="B45" s="16" t="s">
        <v>108</v>
      </c>
      <c r="C45" s="130">
        <v>0</v>
      </c>
      <c r="D45" s="130">
        <v>0</v>
      </c>
      <c r="E45" s="130">
        <v>20</v>
      </c>
      <c r="F45" s="52">
        <f t="shared" si="5"/>
        <v>20</v>
      </c>
    </row>
    <row r="46" spans="1:7" x14ac:dyDescent="0.3">
      <c r="A46" s="16" t="s">
        <v>16</v>
      </c>
      <c r="B46" s="16" t="s">
        <v>16</v>
      </c>
      <c r="C46" s="130">
        <v>10</v>
      </c>
      <c r="D46" s="130">
        <v>0</v>
      </c>
      <c r="E46" s="130">
        <v>0</v>
      </c>
      <c r="F46" s="52">
        <f t="shared" si="5"/>
        <v>10</v>
      </c>
    </row>
    <row r="47" spans="1:7" x14ac:dyDescent="0.3">
      <c r="A47" s="53" t="s">
        <v>137</v>
      </c>
      <c r="B47" s="53"/>
      <c r="C47" s="15">
        <f>SUM(C41:C46)</f>
        <v>17</v>
      </c>
      <c r="D47" s="15">
        <f>SUM(D41:D46)</f>
        <v>8</v>
      </c>
      <c r="E47" s="15">
        <f>SUM(E41:E46)</f>
        <v>29</v>
      </c>
      <c r="F47" s="15">
        <f>SUM(F41:F46)</f>
        <v>54</v>
      </c>
    </row>
    <row r="48" spans="1:7" x14ac:dyDescent="0.3">
      <c r="A48" s="45"/>
      <c r="B48" s="45"/>
      <c r="C48" s="125"/>
      <c r="D48" s="125"/>
      <c r="E48" s="125"/>
      <c r="F48" s="125"/>
    </row>
    <row r="49" spans="1:6" ht="46.8" x14ac:dyDescent="0.3">
      <c r="A49" s="118" t="s">
        <v>109</v>
      </c>
      <c r="B49" s="119" t="s">
        <v>106</v>
      </c>
      <c r="C49" s="61" t="s">
        <v>32</v>
      </c>
      <c r="D49" s="61" t="s">
        <v>33</v>
      </c>
      <c r="E49" s="61" t="s">
        <v>31</v>
      </c>
      <c r="F49" s="61" t="s">
        <v>3</v>
      </c>
    </row>
    <row r="50" spans="1:6" x14ac:dyDescent="0.3">
      <c r="A50" s="16" t="s">
        <v>107</v>
      </c>
      <c r="B50" s="16" t="s">
        <v>107</v>
      </c>
      <c r="C50" s="130">
        <v>5</v>
      </c>
      <c r="D50" s="130">
        <v>0</v>
      </c>
      <c r="E50" s="130">
        <v>4</v>
      </c>
      <c r="F50" s="52">
        <f t="shared" ref="F50:F55" si="6">SUM(C50:E50)</f>
        <v>9</v>
      </c>
    </row>
    <row r="51" spans="1:6" x14ac:dyDescent="0.3">
      <c r="A51" s="16" t="s">
        <v>21</v>
      </c>
      <c r="B51" s="16" t="s">
        <v>21</v>
      </c>
      <c r="C51" s="130">
        <v>0</v>
      </c>
      <c r="D51" s="130">
        <v>8</v>
      </c>
      <c r="E51" s="130">
        <v>2</v>
      </c>
      <c r="F51" s="52">
        <f t="shared" si="6"/>
        <v>10</v>
      </c>
    </row>
    <row r="52" spans="1:6" x14ac:dyDescent="0.3">
      <c r="A52" s="16" t="s">
        <v>112</v>
      </c>
      <c r="B52" s="16" t="s">
        <v>112</v>
      </c>
      <c r="C52" s="130">
        <f>2+1</f>
        <v>3</v>
      </c>
      <c r="D52" s="130">
        <f>1+1</f>
        <v>2</v>
      </c>
      <c r="E52" s="130">
        <v>0</v>
      </c>
      <c r="F52" s="52">
        <f t="shared" si="6"/>
        <v>5</v>
      </c>
    </row>
    <row r="53" spans="1:6" ht="31.2" x14ac:dyDescent="0.3">
      <c r="A53" s="16" t="s">
        <v>115</v>
      </c>
      <c r="B53" s="16" t="s">
        <v>115</v>
      </c>
      <c r="C53" s="130">
        <v>0</v>
      </c>
      <c r="D53" s="130">
        <v>1</v>
      </c>
      <c r="E53" s="130">
        <v>0</v>
      </c>
      <c r="F53" s="52">
        <f t="shared" si="6"/>
        <v>1</v>
      </c>
    </row>
    <row r="54" spans="1:6" x14ac:dyDescent="0.3">
      <c r="A54" s="16" t="s">
        <v>126</v>
      </c>
      <c r="B54" s="16" t="s">
        <v>126</v>
      </c>
      <c r="C54" s="130">
        <f>2+1</f>
        <v>3</v>
      </c>
      <c r="D54" s="130">
        <v>0</v>
      </c>
      <c r="E54" s="130">
        <v>0</v>
      </c>
      <c r="F54" s="52">
        <f t="shared" si="6"/>
        <v>3</v>
      </c>
    </row>
    <row r="55" spans="1:6" x14ac:dyDescent="0.3">
      <c r="A55" s="16" t="s">
        <v>16</v>
      </c>
      <c r="B55" s="16" t="s">
        <v>16</v>
      </c>
      <c r="C55" s="130">
        <f>4+18+1+2</f>
        <v>25</v>
      </c>
      <c r="D55" s="130">
        <v>0</v>
      </c>
      <c r="E55" s="130">
        <v>0</v>
      </c>
      <c r="F55" s="52">
        <f t="shared" si="6"/>
        <v>25</v>
      </c>
    </row>
    <row r="56" spans="1:6" x14ac:dyDescent="0.3">
      <c r="A56" s="53" t="s">
        <v>136</v>
      </c>
      <c r="B56" s="53"/>
      <c r="C56" s="15">
        <f>SUM(C50:C55)</f>
        <v>36</v>
      </c>
      <c r="D56" s="15">
        <f>SUM(D50:D55)</f>
        <v>11</v>
      </c>
      <c r="E56" s="15">
        <f>SUM(E50:E55)</f>
        <v>6</v>
      </c>
      <c r="F56" s="15">
        <f>SUM(F50:F55)</f>
        <v>53</v>
      </c>
    </row>
    <row r="57" spans="1:6" x14ac:dyDescent="0.3">
      <c r="A57" s="45"/>
      <c r="B57" s="45"/>
      <c r="C57" s="125"/>
      <c r="D57" s="125"/>
      <c r="E57" s="125"/>
      <c r="F57" s="125"/>
    </row>
    <row r="58" spans="1:6" ht="46.8" x14ac:dyDescent="0.3">
      <c r="A58" s="118" t="s">
        <v>109</v>
      </c>
      <c r="B58" s="119" t="s">
        <v>106</v>
      </c>
      <c r="C58" s="61" t="s">
        <v>32</v>
      </c>
      <c r="D58" s="61" t="s">
        <v>33</v>
      </c>
      <c r="E58" s="61" t="s">
        <v>31</v>
      </c>
      <c r="F58" s="61" t="s">
        <v>3</v>
      </c>
    </row>
    <row r="59" spans="1:6" x14ac:dyDescent="0.3">
      <c r="A59" s="16" t="s">
        <v>107</v>
      </c>
      <c r="B59" s="16" t="s">
        <v>107</v>
      </c>
      <c r="C59" s="130">
        <f>38+11+35</f>
        <v>84</v>
      </c>
      <c r="D59" s="130">
        <v>0</v>
      </c>
      <c r="E59" s="130">
        <v>10</v>
      </c>
      <c r="F59" s="52">
        <f t="shared" ref="F59:F62" si="7">SUM(C59:E59)</f>
        <v>94</v>
      </c>
    </row>
    <row r="60" spans="1:6" x14ac:dyDescent="0.3">
      <c r="A60" s="16" t="s">
        <v>112</v>
      </c>
      <c r="B60" s="16" t="s">
        <v>112</v>
      </c>
      <c r="C60" s="130">
        <v>0</v>
      </c>
      <c r="D60" s="130">
        <v>1</v>
      </c>
      <c r="E60" s="130">
        <v>0</v>
      </c>
      <c r="F60" s="52">
        <f t="shared" si="7"/>
        <v>1</v>
      </c>
    </row>
    <row r="61" spans="1:6" x14ac:dyDescent="0.3">
      <c r="A61" s="16" t="s">
        <v>113</v>
      </c>
      <c r="B61" s="16" t="s">
        <v>113</v>
      </c>
      <c r="C61" s="130">
        <v>0</v>
      </c>
      <c r="D61" s="130">
        <v>0</v>
      </c>
      <c r="E61" s="130">
        <v>21</v>
      </c>
      <c r="F61" s="52">
        <f t="shared" si="7"/>
        <v>21</v>
      </c>
    </row>
    <row r="62" spans="1:6" x14ac:dyDescent="0.3">
      <c r="A62" s="16" t="s">
        <v>16</v>
      </c>
      <c r="B62" s="16" t="s">
        <v>16</v>
      </c>
      <c r="C62" s="130">
        <f>1+1+3</f>
        <v>5</v>
      </c>
      <c r="D62" s="130">
        <v>0</v>
      </c>
      <c r="E62" s="130">
        <v>0</v>
      </c>
      <c r="F62" s="52">
        <f t="shared" si="7"/>
        <v>5</v>
      </c>
    </row>
    <row r="63" spans="1:6" x14ac:dyDescent="0.3">
      <c r="A63" s="53" t="s">
        <v>134</v>
      </c>
      <c r="B63" s="53"/>
      <c r="C63" s="15">
        <f>SUM(C59:C62)</f>
        <v>89</v>
      </c>
      <c r="D63" s="15">
        <f>SUM(D59:D62)</f>
        <v>1</v>
      </c>
      <c r="E63" s="15">
        <f>SUM(E59:E62)</f>
        <v>31</v>
      </c>
      <c r="F63" s="15">
        <f>SUM(F59:F62)</f>
        <v>121</v>
      </c>
    </row>
    <row r="64" spans="1:6" x14ac:dyDescent="0.3">
      <c r="A64" s="45"/>
      <c r="B64" s="45"/>
      <c r="C64" s="125"/>
      <c r="D64" s="125"/>
      <c r="E64" s="125"/>
      <c r="F64" s="125"/>
    </row>
    <row r="65" spans="1:6" ht="46.8" x14ac:dyDescent="0.3">
      <c r="A65" s="118" t="s">
        <v>109</v>
      </c>
      <c r="B65" s="119" t="s">
        <v>106</v>
      </c>
      <c r="C65" s="61" t="s">
        <v>32</v>
      </c>
      <c r="D65" s="61" t="s">
        <v>33</v>
      </c>
      <c r="E65" s="61" t="s">
        <v>31</v>
      </c>
      <c r="F65" s="61" t="s">
        <v>3</v>
      </c>
    </row>
    <row r="66" spans="1:6" x14ac:dyDescent="0.3">
      <c r="A66" s="16" t="s">
        <v>107</v>
      </c>
      <c r="B66" s="16" t="s">
        <v>107</v>
      </c>
      <c r="C66" s="130">
        <f>6+2</f>
        <v>8</v>
      </c>
      <c r="D66" s="130">
        <v>0</v>
      </c>
      <c r="E66" s="130">
        <v>10</v>
      </c>
      <c r="F66" s="52">
        <f t="shared" ref="F66:F71" si="8">SUM(C66:E66)</f>
        <v>18</v>
      </c>
    </row>
    <row r="67" spans="1:6" x14ac:dyDescent="0.3">
      <c r="A67" s="16" t="s">
        <v>21</v>
      </c>
      <c r="B67" s="16" t="s">
        <v>21</v>
      </c>
      <c r="C67" s="130">
        <v>0</v>
      </c>
      <c r="D67" s="130">
        <v>0</v>
      </c>
      <c r="E67" s="130">
        <v>18</v>
      </c>
      <c r="F67" s="52">
        <f t="shared" si="8"/>
        <v>18</v>
      </c>
    </row>
    <row r="68" spans="1:6" x14ac:dyDescent="0.3">
      <c r="A68" s="16" t="s">
        <v>112</v>
      </c>
      <c r="B68" s="16" t="s">
        <v>112</v>
      </c>
      <c r="C68" s="130">
        <v>2</v>
      </c>
      <c r="D68" s="130">
        <f>3+2</f>
        <v>5</v>
      </c>
      <c r="E68" s="130">
        <v>0</v>
      </c>
      <c r="F68" s="52">
        <f t="shared" si="8"/>
        <v>7</v>
      </c>
    </row>
    <row r="69" spans="1:6" x14ac:dyDescent="0.3">
      <c r="A69" s="16" t="s">
        <v>113</v>
      </c>
      <c r="B69" s="16" t="s">
        <v>113</v>
      </c>
      <c r="C69" s="130">
        <v>1</v>
      </c>
      <c r="D69" s="130">
        <v>0</v>
      </c>
      <c r="E69" s="130">
        <v>0</v>
      </c>
      <c r="F69" s="52">
        <f t="shared" si="8"/>
        <v>1</v>
      </c>
    </row>
    <row r="70" spans="1:6" x14ac:dyDescent="0.3">
      <c r="A70" s="16" t="s">
        <v>108</v>
      </c>
      <c r="B70" s="16" t="s">
        <v>108</v>
      </c>
      <c r="C70" s="130">
        <f>1+1</f>
        <v>2</v>
      </c>
      <c r="D70" s="130">
        <v>0</v>
      </c>
      <c r="E70" s="130">
        <v>0</v>
      </c>
      <c r="F70" s="52">
        <f t="shared" si="8"/>
        <v>2</v>
      </c>
    </row>
    <row r="71" spans="1:6" x14ac:dyDescent="0.3">
      <c r="A71" s="16" t="s">
        <v>16</v>
      </c>
      <c r="B71" s="16" t="s">
        <v>16</v>
      </c>
      <c r="C71" s="130">
        <f>1+4</f>
        <v>5</v>
      </c>
      <c r="D71" s="130">
        <v>0</v>
      </c>
      <c r="E71" s="130">
        <v>0</v>
      </c>
      <c r="F71" s="52">
        <f t="shared" si="8"/>
        <v>5</v>
      </c>
    </row>
    <row r="72" spans="1:6" x14ac:dyDescent="0.3">
      <c r="A72" s="53" t="s">
        <v>133</v>
      </c>
      <c r="B72" s="53"/>
      <c r="C72" s="15">
        <f>SUM(C66:C71)</f>
        <v>18</v>
      </c>
      <c r="D72" s="15">
        <f>SUM(D66:D71)</f>
        <v>5</v>
      </c>
      <c r="E72" s="15">
        <f>SUM(E66:E71)</f>
        <v>28</v>
      </c>
      <c r="F72" s="15">
        <f>SUM(F66:F71)</f>
        <v>51</v>
      </c>
    </row>
    <row r="73" spans="1:6" x14ac:dyDescent="0.3">
      <c r="A73" s="45"/>
      <c r="B73" s="45"/>
      <c r="C73" s="125"/>
      <c r="D73" s="125"/>
      <c r="E73" s="125"/>
      <c r="F73" s="125"/>
    </row>
    <row r="74" spans="1:6" ht="46.8" x14ac:dyDescent="0.3">
      <c r="A74" s="118" t="s">
        <v>109</v>
      </c>
      <c r="B74" s="119" t="s">
        <v>106</v>
      </c>
      <c r="C74" s="61" t="s">
        <v>32</v>
      </c>
      <c r="D74" s="61" t="s">
        <v>33</v>
      </c>
      <c r="E74" s="61" t="s">
        <v>31</v>
      </c>
      <c r="F74" s="61" t="s">
        <v>3</v>
      </c>
    </row>
    <row r="75" spans="1:6" x14ac:dyDescent="0.3">
      <c r="A75" s="16" t="s">
        <v>107</v>
      </c>
      <c r="B75" s="16" t="s">
        <v>107</v>
      </c>
      <c r="C75" s="130">
        <v>3</v>
      </c>
      <c r="D75" s="130">
        <v>0</v>
      </c>
      <c r="E75" s="130">
        <v>0</v>
      </c>
      <c r="F75" s="52">
        <f t="shared" ref="F75:F84" si="9">SUM(C75:E75)</f>
        <v>3</v>
      </c>
    </row>
    <row r="76" spans="1:6" x14ac:dyDescent="0.3">
      <c r="A76" s="16" t="s">
        <v>111</v>
      </c>
      <c r="B76" s="16" t="s">
        <v>111</v>
      </c>
      <c r="C76" s="130">
        <v>0</v>
      </c>
      <c r="D76" s="130">
        <v>0</v>
      </c>
      <c r="E76" s="130">
        <v>3</v>
      </c>
      <c r="F76" s="52">
        <f t="shared" si="9"/>
        <v>3</v>
      </c>
    </row>
    <row r="77" spans="1:6" x14ac:dyDescent="0.3">
      <c r="A77" s="16" t="s">
        <v>21</v>
      </c>
      <c r="B77" s="16" t="s">
        <v>21</v>
      </c>
      <c r="C77" s="130">
        <v>0</v>
      </c>
      <c r="D77" s="130">
        <v>0</v>
      </c>
      <c r="E77" s="130">
        <f>3+1+1</f>
        <v>5</v>
      </c>
      <c r="F77" s="52">
        <f t="shared" si="9"/>
        <v>5</v>
      </c>
    </row>
    <row r="78" spans="1:6" x14ac:dyDescent="0.3">
      <c r="A78" s="16" t="s">
        <v>112</v>
      </c>
      <c r="B78" s="16" t="s">
        <v>112</v>
      </c>
      <c r="C78" s="130">
        <v>1</v>
      </c>
      <c r="D78" s="130">
        <f>6+1+2</f>
        <v>9</v>
      </c>
      <c r="E78" s="130">
        <v>0</v>
      </c>
      <c r="F78" s="52">
        <f t="shared" si="9"/>
        <v>10</v>
      </c>
    </row>
    <row r="79" spans="1:6" ht="31.2" x14ac:dyDescent="0.3">
      <c r="A79" s="16" t="s">
        <v>103</v>
      </c>
      <c r="B79" s="16" t="s">
        <v>103</v>
      </c>
      <c r="C79" s="130">
        <v>1</v>
      </c>
      <c r="D79" s="130">
        <v>0</v>
      </c>
      <c r="E79" s="130">
        <v>0</v>
      </c>
      <c r="F79" s="52">
        <f t="shared" si="9"/>
        <v>1</v>
      </c>
    </row>
    <row r="80" spans="1:6" x14ac:dyDescent="0.3">
      <c r="A80" s="16" t="s">
        <v>23</v>
      </c>
      <c r="B80" s="16" t="s">
        <v>23</v>
      </c>
      <c r="C80" s="130">
        <v>7</v>
      </c>
      <c r="D80" s="130">
        <v>2</v>
      </c>
      <c r="E80" s="130">
        <v>5</v>
      </c>
      <c r="F80" s="52">
        <f t="shared" si="9"/>
        <v>14</v>
      </c>
    </row>
    <row r="81" spans="1:6" x14ac:dyDescent="0.3">
      <c r="A81" s="16" t="s">
        <v>113</v>
      </c>
      <c r="B81" s="16" t="s">
        <v>113</v>
      </c>
      <c r="C81" s="130">
        <v>1</v>
      </c>
      <c r="D81" s="130">
        <v>0</v>
      </c>
      <c r="E81" s="130">
        <v>0</v>
      </c>
      <c r="F81" s="52">
        <v>1</v>
      </c>
    </row>
    <row r="82" spans="1:6" x14ac:dyDescent="0.3">
      <c r="A82" s="16" t="s">
        <v>108</v>
      </c>
      <c r="B82" s="16" t="s">
        <v>108</v>
      </c>
      <c r="C82" s="130">
        <v>16</v>
      </c>
      <c r="D82" s="130">
        <v>86</v>
      </c>
      <c r="E82" s="130">
        <v>0</v>
      </c>
      <c r="F82" s="52">
        <f t="shared" si="9"/>
        <v>102</v>
      </c>
    </row>
    <row r="83" spans="1:6" x14ac:dyDescent="0.3">
      <c r="A83" s="16" t="s">
        <v>16</v>
      </c>
      <c r="B83" s="16" t="s">
        <v>16</v>
      </c>
      <c r="C83" s="130">
        <v>50</v>
      </c>
      <c r="D83" s="130">
        <v>0</v>
      </c>
      <c r="E83" s="130">
        <v>0</v>
      </c>
      <c r="F83" s="52">
        <f t="shared" si="9"/>
        <v>50</v>
      </c>
    </row>
    <row r="84" spans="1:6" x14ac:dyDescent="0.3">
      <c r="A84" s="16" t="s">
        <v>53</v>
      </c>
      <c r="B84" s="16" t="s">
        <v>53</v>
      </c>
      <c r="C84" s="52">
        <v>120</v>
      </c>
      <c r="D84" s="52">
        <v>0</v>
      </c>
      <c r="E84" s="52">
        <v>0</v>
      </c>
      <c r="F84" s="52">
        <f t="shared" si="9"/>
        <v>120</v>
      </c>
    </row>
    <row r="85" spans="1:6" x14ac:dyDescent="0.3">
      <c r="A85" s="53" t="s">
        <v>132</v>
      </c>
      <c r="B85" s="53"/>
      <c r="C85" s="15">
        <f>SUM(C75:C84)</f>
        <v>199</v>
      </c>
      <c r="D85" s="15">
        <f>SUM(D75:D84)</f>
        <v>97</v>
      </c>
      <c r="E85" s="15">
        <f>SUM(E75:E84)</f>
        <v>13</v>
      </c>
      <c r="F85" s="15">
        <f>SUM(F75:F84)</f>
        <v>309</v>
      </c>
    </row>
    <row r="86" spans="1:6" x14ac:dyDescent="0.3">
      <c r="A86" s="45"/>
      <c r="B86" s="45"/>
      <c r="C86" s="125"/>
      <c r="D86" s="125"/>
      <c r="E86" s="125"/>
      <c r="F86" s="125"/>
    </row>
    <row r="87" spans="1:6" ht="46.8" x14ac:dyDescent="0.3">
      <c r="A87" s="118" t="s">
        <v>109</v>
      </c>
      <c r="B87" s="119" t="s">
        <v>106</v>
      </c>
      <c r="C87" s="140" t="s">
        <v>32</v>
      </c>
      <c r="D87" s="140" t="s">
        <v>33</v>
      </c>
      <c r="E87" s="140" t="s">
        <v>31</v>
      </c>
      <c r="F87" s="140" t="s">
        <v>3</v>
      </c>
    </row>
    <row r="88" spans="1:6" x14ac:dyDescent="0.3">
      <c r="A88" s="16" t="s">
        <v>107</v>
      </c>
      <c r="B88" s="16" t="s">
        <v>107</v>
      </c>
      <c r="C88" s="135">
        <f>9+27+2</f>
        <v>38</v>
      </c>
      <c r="D88" s="135">
        <v>37</v>
      </c>
      <c r="E88" s="135">
        <v>14</v>
      </c>
      <c r="F88" s="136">
        <f t="shared" ref="F88:F92" si="10">SUM(C88:E88)</f>
        <v>89</v>
      </c>
    </row>
    <row r="89" spans="1:6" x14ac:dyDescent="0.3">
      <c r="A89" s="16" t="s">
        <v>21</v>
      </c>
      <c r="B89" s="16" t="s">
        <v>21</v>
      </c>
      <c r="C89" s="135">
        <v>3</v>
      </c>
      <c r="D89" s="135">
        <v>0</v>
      </c>
      <c r="E89" s="135">
        <v>0</v>
      </c>
      <c r="F89" s="136">
        <f t="shared" si="10"/>
        <v>3</v>
      </c>
    </row>
    <row r="90" spans="1:6" x14ac:dyDescent="0.3">
      <c r="A90" s="16" t="s">
        <v>112</v>
      </c>
      <c r="B90" s="16" t="s">
        <v>112</v>
      </c>
      <c r="C90" s="135">
        <v>0</v>
      </c>
      <c r="D90" s="135">
        <v>1</v>
      </c>
      <c r="E90" s="135">
        <f>1+3</f>
        <v>4</v>
      </c>
      <c r="F90" s="136">
        <f t="shared" si="10"/>
        <v>5</v>
      </c>
    </row>
    <row r="91" spans="1:6" x14ac:dyDescent="0.3">
      <c r="A91" s="16" t="s">
        <v>36</v>
      </c>
      <c r="B91" s="16" t="s">
        <v>36</v>
      </c>
      <c r="C91" s="135">
        <v>0</v>
      </c>
      <c r="D91" s="135">
        <v>2</v>
      </c>
      <c r="E91" s="135">
        <v>0</v>
      </c>
      <c r="F91" s="136">
        <f t="shared" si="10"/>
        <v>2</v>
      </c>
    </row>
    <row r="92" spans="1:6" x14ac:dyDescent="0.3">
      <c r="A92" s="16" t="s">
        <v>113</v>
      </c>
      <c r="B92" s="16" t="s">
        <v>113</v>
      </c>
      <c r="C92" s="135">
        <f>1+1+1+14</f>
        <v>17</v>
      </c>
      <c r="D92" s="135">
        <v>0</v>
      </c>
      <c r="E92" s="135">
        <v>0</v>
      </c>
      <c r="F92" s="136">
        <f t="shared" si="10"/>
        <v>17</v>
      </c>
    </row>
    <row r="93" spans="1:6" x14ac:dyDescent="0.3">
      <c r="A93" s="137" t="s">
        <v>131</v>
      </c>
      <c r="B93" s="137"/>
      <c r="C93" s="15">
        <f>SUM(C88:C92)</f>
        <v>58</v>
      </c>
      <c r="D93" s="15">
        <f>SUM(D88:D92)</f>
        <v>40</v>
      </c>
      <c r="E93" s="15">
        <f>SUM(E88:E92)</f>
        <v>18</v>
      </c>
      <c r="F93" s="15">
        <f>SUM(F88:F92)</f>
        <v>116</v>
      </c>
    </row>
    <row r="94" spans="1:6" x14ac:dyDescent="0.3">
      <c r="A94" s="138"/>
      <c r="B94" s="138"/>
      <c r="C94" s="138"/>
      <c r="D94" s="138"/>
      <c r="E94" s="138"/>
      <c r="F94" s="138"/>
    </row>
    <row r="95" spans="1:6" ht="46.8" x14ac:dyDescent="0.3">
      <c r="A95" s="118" t="s">
        <v>109</v>
      </c>
      <c r="B95" s="119" t="s">
        <v>106</v>
      </c>
      <c r="C95" s="134" t="s">
        <v>32</v>
      </c>
      <c r="D95" s="134" t="s">
        <v>33</v>
      </c>
      <c r="E95" s="134" t="s">
        <v>31</v>
      </c>
      <c r="F95" s="134" t="s">
        <v>3</v>
      </c>
    </row>
    <row r="96" spans="1:6" x14ac:dyDescent="0.3">
      <c r="A96" s="16" t="s">
        <v>21</v>
      </c>
      <c r="B96" s="16" t="s">
        <v>21</v>
      </c>
      <c r="C96" s="135">
        <v>0</v>
      </c>
      <c r="D96" s="135">
        <v>94</v>
      </c>
      <c r="E96" s="135">
        <v>0</v>
      </c>
      <c r="F96" s="136">
        <f t="shared" ref="F96:F98" si="11">SUM(C96:E96)</f>
        <v>94</v>
      </c>
    </row>
    <row r="97" spans="1:6" x14ac:dyDescent="0.3">
      <c r="A97" s="16" t="s">
        <v>112</v>
      </c>
      <c r="B97" s="16" t="s">
        <v>112</v>
      </c>
      <c r="C97" s="135">
        <v>0</v>
      </c>
      <c r="D97" s="135">
        <v>4</v>
      </c>
      <c r="E97" s="135">
        <v>0</v>
      </c>
      <c r="F97" s="136">
        <f t="shared" si="11"/>
        <v>4</v>
      </c>
    </row>
    <row r="98" spans="1:6" x14ac:dyDescent="0.3">
      <c r="A98" s="16" t="s">
        <v>113</v>
      </c>
      <c r="B98" s="16" t="s">
        <v>113</v>
      </c>
      <c r="C98" s="135">
        <v>1</v>
      </c>
      <c r="D98" s="135">
        <v>0</v>
      </c>
      <c r="E98" s="135">
        <v>0</v>
      </c>
      <c r="F98" s="136">
        <f t="shared" si="11"/>
        <v>1</v>
      </c>
    </row>
    <row r="99" spans="1:6" x14ac:dyDescent="0.3">
      <c r="A99" s="137" t="s">
        <v>130</v>
      </c>
      <c r="B99" s="137"/>
      <c r="C99" s="15">
        <f>SUM(C96:C98)</f>
        <v>1</v>
      </c>
      <c r="D99" s="15">
        <f>SUM(D96:D98)</f>
        <v>98</v>
      </c>
      <c r="E99" s="15">
        <f>SUM(E96:E98)</f>
        <v>0</v>
      </c>
      <c r="F99" s="15">
        <f>SUM(F96:F98)</f>
        <v>99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146"/>
  <sheetViews>
    <sheetView workbookViewId="0">
      <selection activeCell="A19" sqref="A19"/>
    </sheetView>
  </sheetViews>
  <sheetFormatPr defaultColWidth="10.77734375" defaultRowHeight="15.6" x14ac:dyDescent="0.3"/>
  <cols>
    <col min="1" max="1" width="21.10937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15.33203125" style="2" customWidth="1"/>
    <col min="7" max="8" width="10.77734375" style="26"/>
    <col min="9" max="9" width="17" style="26" bestFit="1" customWidth="1"/>
    <col min="10" max="16384" width="10.77734375" style="26"/>
  </cols>
  <sheetData>
    <row r="2" spans="1:4" ht="31.2" x14ac:dyDescent="0.3">
      <c r="A2" s="118" t="s">
        <v>109</v>
      </c>
      <c r="B2" s="61" t="s">
        <v>127</v>
      </c>
      <c r="C2" s="61" t="s">
        <v>128</v>
      </c>
      <c r="D2" s="61" t="s">
        <v>3</v>
      </c>
    </row>
    <row r="3" spans="1:4" x14ac:dyDescent="0.3">
      <c r="A3" s="14" t="s">
        <v>107</v>
      </c>
      <c r="B3" s="14">
        <v>190</v>
      </c>
      <c r="C3" s="14">
        <v>129</v>
      </c>
      <c r="D3" s="14">
        <f>SUM(B3:C3)</f>
        <v>319</v>
      </c>
    </row>
    <row r="4" spans="1:4" x14ac:dyDescent="0.3">
      <c r="A4" s="14" t="s">
        <v>111</v>
      </c>
      <c r="B4" s="14">
        <v>7</v>
      </c>
      <c r="C4" s="14">
        <v>0</v>
      </c>
      <c r="D4" s="14">
        <f t="shared" ref="D4:D18" si="0">SUM(B4:C4)</f>
        <v>7</v>
      </c>
    </row>
    <row r="5" spans="1:4" x14ac:dyDescent="0.3">
      <c r="A5" s="14" t="s">
        <v>60</v>
      </c>
      <c r="B5" s="14">
        <v>33</v>
      </c>
      <c r="C5" s="14">
        <v>0</v>
      </c>
      <c r="D5" s="14">
        <f t="shared" si="0"/>
        <v>33</v>
      </c>
    </row>
    <row r="6" spans="1:4" x14ac:dyDescent="0.3">
      <c r="A6" s="14" t="s">
        <v>36</v>
      </c>
      <c r="B6" s="14">
        <v>0</v>
      </c>
      <c r="C6" s="14">
        <v>0</v>
      </c>
      <c r="D6" s="14">
        <f t="shared" si="0"/>
        <v>0</v>
      </c>
    </row>
    <row r="7" spans="1:4" x14ac:dyDescent="0.3">
      <c r="A7" s="14" t="s">
        <v>21</v>
      </c>
      <c r="B7" s="14">
        <v>179</v>
      </c>
      <c r="C7" s="14">
        <v>69</v>
      </c>
      <c r="D7" s="14">
        <f t="shared" si="0"/>
        <v>248</v>
      </c>
    </row>
    <row r="8" spans="1:4" x14ac:dyDescent="0.3">
      <c r="A8" s="14" t="s">
        <v>112</v>
      </c>
      <c r="B8" s="14">
        <v>47</v>
      </c>
      <c r="C8" s="14">
        <v>22</v>
      </c>
      <c r="D8" s="14">
        <f t="shared" si="0"/>
        <v>69</v>
      </c>
    </row>
    <row r="9" spans="1:4" x14ac:dyDescent="0.3">
      <c r="A9" s="14" t="s">
        <v>24</v>
      </c>
      <c r="B9" s="14">
        <v>22</v>
      </c>
      <c r="C9" s="14">
        <v>0</v>
      </c>
      <c r="D9" s="14">
        <f t="shared" si="0"/>
        <v>22</v>
      </c>
    </row>
    <row r="10" spans="1:4" x14ac:dyDescent="0.3">
      <c r="A10" s="14" t="s">
        <v>115</v>
      </c>
      <c r="B10" s="14">
        <v>5</v>
      </c>
      <c r="C10" s="14">
        <v>0</v>
      </c>
      <c r="D10" s="14">
        <f t="shared" si="0"/>
        <v>5</v>
      </c>
    </row>
    <row r="11" spans="1:4" x14ac:dyDescent="0.3">
      <c r="A11" s="14" t="s">
        <v>103</v>
      </c>
      <c r="B11" s="14">
        <v>144</v>
      </c>
      <c r="C11" s="14">
        <v>0</v>
      </c>
      <c r="D11" s="14">
        <f t="shared" si="0"/>
        <v>144</v>
      </c>
    </row>
    <row r="12" spans="1:4" x14ac:dyDescent="0.3">
      <c r="A12" s="14" t="s">
        <v>23</v>
      </c>
      <c r="B12" s="14">
        <v>142</v>
      </c>
      <c r="C12" s="14">
        <v>28</v>
      </c>
      <c r="D12" s="14">
        <f t="shared" si="0"/>
        <v>170</v>
      </c>
    </row>
    <row r="13" spans="1:4" x14ac:dyDescent="0.3">
      <c r="A13" s="14" t="s">
        <v>114</v>
      </c>
      <c r="B13" s="14">
        <v>0</v>
      </c>
      <c r="C13" s="14">
        <v>0</v>
      </c>
      <c r="D13" s="14">
        <f t="shared" si="0"/>
        <v>0</v>
      </c>
    </row>
    <row r="14" spans="1:4" x14ac:dyDescent="0.3">
      <c r="A14" s="14" t="s">
        <v>113</v>
      </c>
      <c r="B14" s="14">
        <v>488</v>
      </c>
      <c r="C14" s="14">
        <v>13</v>
      </c>
      <c r="D14" s="14">
        <f t="shared" si="0"/>
        <v>501</v>
      </c>
    </row>
    <row r="15" spans="1:4" x14ac:dyDescent="0.3">
      <c r="A15" s="14" t="s">
        <v>108</v>
      </c>
      <c r="B15" s="14">
        <v>8</v>
      </c>
      <c r="C15" s="14">
        <v>121</v>
      </c>
      <c r="D15" s="14">
        <f t="shared" si="0"/>
        <v>129</v>
      </c>
    </row>
    <row r="16" spans="1:4" x14ac:dyDescent="0.3">
      <c r="A16" s="14" t="s">
        <v>110</v>
      </c>
      <c r="B16" s="14">
        <v>0</v>
      </c>
      <c r="C16" s="14">
        <v>0</v>
      </c>
      <c r="D16" s="14">
        <f t="shared" si="0"/>
        <v>0</v>
      </c>
    </row>
    <row r="17" spans="1:13" x14ac:dyDescent="0.3">
      <c r="A17" s="131" t="s">
        <v>16</v>
      </c>
      <c r="B17" s="14">
        <v>142</v>
      </c>
      <c r="C17" s="14">
        <v>3</v>
      </c>
      <c r="D17" s="14">
        <f t="shared" si="0"/>
        <v>145</v>
      </c>
    </row>
    <row r="18" spans="1:13" x14ac:dyDescent="0.3">
      <c r="A18" s="4" t="s">
        <v>53</v>
      </c>
      <c r="B18" s="14">
        <v>2</v>
      </c>
      <c r="C18" s="14">
        <v>0</v>
      </c>
      <c r="D18" s="14">
        <f t="shared" si="0"/>
        <v>2</v>
      </c>
    </row>
    <row r="19" spans="1:13" x14ac:dyDescent="0.3">
      <c r="A19" s="132" t="s">
        <v>129</v>
      </c>
      <c r="B19" s="132">
        <f>SUM(B3:B18)</f>
        <v>1409</v>
      </c>
      <c r="C19" s="132">
        <f>SUM(C3:C18)</f>
        <v>385</v>
      </c>
      <c r="D19" s="132">
        <f>SUM(D3:D18)</f>
        <v>1794</v>
      </c>
    </row>
    <row r="22" spans="1:13" ht="46.8" x14ac:dyDescent="0.3">
      <c r="A22" s="118" t="s">
        <v>109</v>
      </c>
      <c r="B22" s="119" t="s">
        <v>106</v>
      </c>
      <c r="C22" s="61" t="s">
        <v>32</v>
      </c>
      <c r="D22" s="61" t="s">
        <v>33</v>
      </c>
      <c r="E22" s="61" t="s">
        <v>31</v>
      </c>
      <c r="F22" s="61" t="s">
        <v>3</v>
      </c>
    </row>
    <row r="23" spans="1:13" x14ac:dyDescent="0.3">
      <c r="A23" s="16" t="s">
        <v>107</v>
      </c>
      <c r="B23" s="16" t="s">
        <v>107</v>
      </c>
      <c r="C23" s="130">
        <v>1</v>
      </c>
      <c r="D23" s="130">
        <v>5</v>
      </c>
      <c r="E23" s="130">
        <v>0</v>
      </c>
      <c r="F23" s="52">
        <f t="shared" ref="F23:F27" si="1">SUM(C23:E23)</f>
        <v>6</v>
      </c>
    </row>
    <row r="24" spans="1:13" x14ac:dyDescent="0.3">
      <c r="A24" s="51" t="s">
        <v>21</v>
      </c>
      <c r="B24" s="51" t="s">
        <v>21</v>
      </c>
      <c r="C24" s="52">
        <v>0</v>
      </c>
      <c r="D24" s="52">
        <v>0</v>
      </c>
      <c r="E24" s="52">
        <f>6+2</f>
        <v>8</v>
      </c>
      <c r="F24" s="52">
        <f t="shared" si="1"/>
        <v>8</v>
      </c>
    </row>
    <row r="25" spans="1:13" x14ac:dyDescent="0.3">
      <c r="A25" s="51" t="s">
        <v>112</v>
      </c>
      <c r="B25" s="51" t="s">
        <v>112</v>
      </c>
      <c r="C25" s="52">
        <v>0</v>
      </c>
      <c r="D25" s="52">
        <f>1</f>
        <v>1</v>
      </c>
      <c r="E25" s="52">
        <f>2+7</f>
        <v>9</v>
      </c>
      <c r="F25" s="52">
        <f t="shared" si="1"/>
        <v>10</v>
      </c>
    </row>
    <row r="26" spans="1:13" x14ac:dyDescent="0.3">
      <c r="A26" s="51" t="s">
        <v>120</v>
      </c>
      <c r="B26" s="51" t="s">
        <v>120</v>
      </c>
      <c r="C26" s="52">
        <v>0</v>
      </c>
      <c r="D26" s="52">
        <v>0</v>
      </c>
      <c r="E26" s="52">
        <v>2</v>
      </c>
      <c r="F26" s="52">
        <f t="shared" si="1"/>
        <v>2</v>
      </c>
    </row>
    <row r="27" spans="1:13" ht="31.2" x14ac:dyDescent="0.3">
      <c r="A27" s="51" t="s">
        <v>126</v>
      </c>
      <c r="B27" s="51" t="s">
        <v>126</v>
      </c>
      <c r="C27" s="52">
        <f>8+1+3</f>
        <v>12</v>
      </c>
      <c r="D27" s="52">
        <v>0</v>
      </c>
      <c r="E27" s="52">
        <v>12</v>
      </c>
      <c r="F27" s="52">
        <f t="shared" si="1"/>
        <v>24</v>
      </c>
    </row>
    <row r="28" spans="1:13" x14ac:dyDescent="0.3">
      <c r="A28" s="53" t="s">
        <v>125</v>
      </c>
      <c r="B28" s="53"/>
      <c r="C28" s="15">
        <f>SUM(C23:C27)</f>
        <v>13</v>
      </c>
      <c r="D28" s="15">
        <f>SUM(D23:D27)</f>
        <v>6</v>
      </c>
      <c r="E28" s="15">
        <f>SUM(E23:E27)</f>
        <v>31</v>
      </c>
      <c r="F28" s="15">
        <f>SUM(F23:F27)</f>
        <v>50</v>
      </c>
    </row>
    <row r="29" spans="1:13" s="8" customFormat="1" ht="18" x14ac:dyDescent="0.35">
      <c r="A29" s="128"/>
      <c r="B29" s="128"/>
      <c r="C29" s="129"/>
      <c r="D29" s="129"/>
      <c r="E29" s="129"/>
      <c r="F29" s="129"/>
      <c r="G29" s="93"/>
      <c r="I29" s="26"/>
      <c r="J29" s="26"/>
      <c r="K29" s="26"/>
      <c r="L29" s="26"/>
      <c r="M29" s="26"/>
    </row>
    <row r="30" spans="1:13" ht="46.8" x14ac:dyDescent="0.3">
      <c r="A30" s="118" t="s">
        <v>109</v>
      </c>
      <c r="B30" s="119" t="s">
        <v>106</v>
      </c>
      <c r="C30" s="61" t="s">
        <v>32</v>
      </c>
      <c r="D30" s="61" t="s">
        <v>33</v>
      </c>
      <c r="E30" s="61" t="s">
        <v>31</v>
      </c>
      <c r="F30" s="61" t="s">
        <v>3</v>
      </c>
    </row>
    <row r="31" spans="1:13" x14ac:dyDescent="0.3">
      <c r="A31" s="51" t="s">
        <v>107</v>
      </c>
      <c r="B31" s="51" t="s">
        <v>107</v>
      </c>
      <c r="C31" s="52">
        <f>4+4</f>
        <v>8</v>
      </c>
      <c r="D31" s="52">
        <v>0</v>
      </c>
      <c r="E31" s="52">
        <v>0</v>
      </c>
      <c r="F31" s="52">
        <f t="shared" ref="F31:F38" si="2">SUM(C31:E31)</f>
        <v>8</v>
      </c>
    </row>
    <row r="32" spans="1:13" x14ac:dyDescent="0.3">
      <c r="A32" s="51" t="s">
        <v>111</v>
      </c>
      <c r="B32" s="51" t="s">
        <v>111</v>
      </c>
      <c r="C32" s="52">
        <v>0</v>
      </c>
      <c r="D32" s="52">
        <v>4</v>
      </c>
      <c r="E32" s="52">
        <v>0</v>
      </c>
      <c r="F32" s="52">
        <f t="shared" si="2"/>
        <v>4</v>
      </c>
    </row>
    <row r="33" spans="1:8" x14ac:dyDescent="0.3">
      <c r="A33" s="51" t="s">
        <v>21</v>
      </c>
      <c r="B33" s="51" t="s">
        <v>21</v>
      </c>
      <c r="C33" s="52">
        <v>0</v>
      </c>
      <c r="D33" s="52">
        <v>1</v>
      </c>
      <c r="E33" s="52">
        <v>3</v>
      </c>
      <c r="F33" s="52">
        <f t="shared" si="2"/>
        <v>4</v>
      </c>
      <c r="G33" s="2"/>
      <c r="H33" s="2"/>
    </row>
    <row r="34" spans="1:8" x14ac:dyDescent="0.3">
      <c r="A34" s="51" t="s">
        <v>112</v>
      </c>
      <c r="B34" s="51" t="s">
        <v>112</v>
      </c>
      <c r="C34" s="52">
        <v>4</v>
      </c>
      <c r="D34" s="52">
        <f>1+2+1</f>
        <v>4</v>
      </c>
      <c r="E34" s="52">
        <v>0</v>
      </c>
      <c r="F34" s="52">
        <f t="shared" si="2"/>
        <v>8</v>
      </c>
    </row>
    <row r="35" spans="1:8" ht="31.2" x14ac:dyDescent="0.3">
      <c r="A35" s="51" t="s">
        <v>115</v>
      </c>
      <c r="B35" s="51" t="s">
        <v>115</v>
      </c>
      <c r="C35" s="52">
        <v>3</v>
      </c>
      <c r="D35" s="52">
        <v>0</v>
      </c>
      <c r="E35" s="52">
        <v>0</v>
      </c>
      <c r="F35" s="52">
        <f t="shared" si="2"/>
        <v>3</v>
      </c>
    </row>
    <row r="36" spans="1:8" ht="31.2" x14ac:dyDescent="0.3">
      <c r="A36" s="90" t="s">
        <v>113</v>
      </c>
      <c r="B36" s="90" t="s">
        <v>113</v>
      </c>
      <c r="C36" s="52">
        <v>0</v>
      </c>
      <c r="D36" s="52">
        <v>4</v>
      </c>
      <c r="E36" s="52">
        <v>0</v>
      </c>
      <c r="F36" s="52">
        <f t="shared" si="2"/>
        <v>4</v>
      </c>
    </row>
    <row r="37" spans="1:8" x14ac:dyDescent="0.3">
      <c r="A37" s="90" t="s">
        <v>16</v>
      </c>
      <c r="B37" s="90" t="s">
        <v>16</v>
      </c>
      <c r="C37" s="52">
        <v>6</v>
      </c>
      <c r="D37" s="52">
        <v>0</v>
      </c>
      <c r="E37" s="52">
        <v>0</v>
      </c>
      <c r="F37" s="52">
        <f t="shared" si="2"/>
        <v>6</v>
      </c>
    </row>
    <row r="38" spans="1:8" x14ac:dyDescent="0.3">
      <c r="A38" s="90" t="s">
        <v>53</v>
      </c>
      <c r="B38" s="90" t="s">
        <v>53</v>
      </c>
      <c r="C38" s="52">
        <v>2</v>
      </c>
      <c r="D38" s="52">
        <v>0</v>
      </c>
      <c r="E38" s="52">
        <v>0</v>
      </c>
      <c r="F38" s="52">
        <f t="shared" si="2"/>
        <v>2</v>
      </c>
      <c r="G38" s="65"/>
      <c r="H38" s="65"/>
    </row>
    <row r="39" spans="1:8" x14ac:dyDescent="0.3">
      <c r="A39" s="121" t="s">
        <v>124</v>
      </c>
      <c r="B39" s="121"/>
      <c r="C39" s="18">
        <f>SUM(C31:C38)</f>
        <v>23</v>
      </c>
      <c r="D39" s="18">
        <f>SUM(D31:D38)</f>
        <v>13</v>
      </c>
      <c r="E39" s="18">
        <f>SUM(E31:E38)</f>
        <v>3</v>
      </c>
      <c r="F39" s="18">
        <f>SUM(F31:F38)</f>
        <v>39</v>
      </c>
    </row>
    <row r="40" spans="1:8" ht="18" x14ac:dyDescent="0.35">
      <c r="A40" s="128"/>
      <c r="B40" s="128"/>
      <c r="C40" s="129"/>
      <c r="D40" s="129"/>
      <c r="E40" s="129"/>
      <c r="F40" s="129"/>
    </row>
    <row r="41" spans="1:8" ht="46.8" x14ac:dyDescent="0.3">
      <c r="A41" s="126" t="s">
        <v>109</v>
      </c>
      <c r="B41" s="127" t="s">
        <v>106</v>
      </c>
      <c r="C41" s="117" t="s">
        <v>32</v>
      </c>
      <c r="D41" s="117" t="s">
        <v>33</v>
      </c>
      <c r="E41" s="117" t="s">
        <v>31</v>
      </c>
      <c r="F41" s="117" t="s">
        <v>3</v>
      </c>
      <c r="G41" s="65"/>
    </row>
    <row r="42" spans="1:8" x14ac:dyDescent="0.3">
      <c r="A42" s="51" t="s">
        <v>107</v>
      </c>
      <c r="B42" s="51" t="s">
        <v>107</v>
      </c>
      <c r="C42" s="52">
        <v>0</v>
      </c>
      <c r="D42" s="52">
        <v>0</v>
      </c>
      <c r="E42" s="52">
        <v>2</v>
      </c>
      <c r="F42" s="52">
        <f t="shared" ref="F42:F47" si="3">SUM(C42:E42)</f>
        <v>2</v>
      </c>
    </row>
    <row r="43" spans="1:8" x14ac:dyDescent="0.3">
      <c r="A43" s="51" t="s">
        <v>21</v>
      </c>
      <c r="B43" s="51" t="s">
        <v>21</v>
      </c>
      <c r="C43" s="52">
        <v>0</v>
      </c>
      <c r="D43" s="52">
        <v>0</v>
      </c>
      <c r="E43" s="52">
        <v>4</v>
      </c>
      <c r="F43" s="52">
        <f t="shared" si="3"/>
        <v>4</v>
      </c>
    </row>
    <row r="44" spans="1:8" x14ac:dyDescent="0.3">
      <c r="A44" s="51" t="s">
        <v>112</v>
      </c>
      <c r="B44" s="51" t="s">
        <v>112</v>
      </c>
      <c r="C44" s="52">
        <v>0</v>
      </c>
      <c r="D44" s="52">
        <v>0</v>
      </c>
      <c r="E44" s="52">
        <f>1+1</f>
        <v>2</v>
      </c>
      <c r="F44" s="52">
        <f t="shared" si="3"/>
        <v>2</v>
      </c>
    </row>
    <row r="45" spans="1:8" x14ac:dyDescent="0.3">
      <c r="A45" s="51" t="s">
        <v>23</v>
      </c>
      <c r="B45" s="51" t="s">
        <v>23</v>
      </c>
      <c r="C45" s="52">
        <v>0</v>
      </c>
      <c r="D45" s="52">
        <v>0</v>
      </c>
      <c r="E45" s="52">
        <v>4</v>
      </c>
      <c r="F45" s="52">
        <f t="shared" si="3"/>
        <v>4</v>
      </c>
    </row>
    <row r="46" spans="1:8" ht="31.2" x14ac:dyDescent="0.3">
      <c r="A46" s="90" t="s">
        <v>113</v>
      </c>
      <c r="B46" s="90" t="s">
        <v>113</v>
      </c>
      <c r="C46" s="52">
        <f>11+1</f>
        <v>12</v>
      </c>
      <c r="D46" s="52">
        <v>1</v>
      </c>
      <c r="E46" s="52">
        <v>0</v>
      </c>
      <c r="F46" s="52">
        <f t="shared" si="3"/>
        <v>13</v>
      </c>
    </row>
    <row r="47" spans="1:8" x14ac:dyDescent="0.3">
      <c r="A47" s="90" t="s">
        <v>16</v>
      </c>
      <c r="B47" s="90" t="s">
        <v>16</v>
      </c>
      <c r="C47" s="52">
        <v>7</v>
      </c>
      <c r="D47" s="52">
        <v>0</v>
      </c>
      <c r="E47" s="52">
        <v>0</v>
      </c>
      <c r="F47" s="52">
        <f t="shared" si="3"/>
        <v>7</v>
      </c>
    </row>
    <row r="48" spans="1:8" x14ac:dyDescent="0.3">
      <c r="A48" s="53" t="s">
        <v>123</v>
      </c>
      <c r="B48" s="53"/>
      <c r="C48" s="15">
        <f>SUM(C42:C47)</f>
        <v>19</v>
      </c>
      <c r="D48" s="15">
        <f>SUM(D42:D47)</f>
        <v>1</v>
      </c>
      <c r="E48" s="15">
        <f>SUM(E42:E47)</f>
        <v>12</v>
      </c>
      <c r="F48" s="15">
        <f>SUM(F42:F47)</f>
        <v>32</v>
      </c>
    </row>
    <row r="49" spans="1:6" x14ac:dyDescent="0.3">
      <c r="A49" s="45"/>
      <c r="B49" s="45"/>
      <c r="C49" s="125"/>
      <c r="D49" s="125"/>
      <c r="E49" s="125"/>
      <c r="F49" s="125"/>
    </row>
    <row r="50" spans="1:6" ht="46.8" x14ac:dyDescent="0.3">
      <c r="A50" s="118" t="s">
        <v>109</v>
      </c>
      <c r="B50" s="119" t="s">
        <v>106</v>
      </c>
      <c r="C50" s="61" t="s">
        <v>32</v>
      </c>
      <c r="D50" s="61" t="s">
        <v>33</v>
      </c>
      <c r="E50" s="61" t="s">
        <v>31</v>
      </c>
      <c r="F50" s="61" t="s">
        <v>3</v>
      </c>
    </row>
    <row r="51" spans="1:6" x14ac:dyDescent="0.3">
      <c r="A51" s="16" t="s">
        <v>107</v>
      </c>
      <c r="B51" s="32" t="s">
        <v>107</v>
      </c>
      <c r="C51" s="38">
        <v>0</v>
      </c>
      <c r="D51" s="38">
        <v>9</v>
      </c>
      <c r="E51" s="38">
        <v>0</v>
      </c>
      <c r="F51" s="38">
        <f t="shared" ref="F51:F57" si="4">SUM(C51:E51)</f>
        <v>9</v>
      </c>
    </row>
    <row r="52" spans="1:6" x14ac:dyDescent="0.3">
      <c r="A52" s="51" t="s">
        <v>112</v>
      </c>
      <c r="B52" s="51" t="s">
        <v>112</v>
      </c>
      <c r="C52" s="38">
        <v>0</v>
      </c>
      <c r="D52" s="38">
        <v>3</v>
      </c>
      <c r="E52" s="38">
        <v>2</v>
      </c>
      <c r="F52" s="38">
        <f t="shared" si="4"/>
        <v>5</v>
      </c>
    </row>
    <row r="53" spans="1:6" s="65" customFormat="1" ht="31.2" x14ac:dyDescent="0.3">
      <c r="A53" s="51" t="s">
        <v>103</v>
      </c>
      <c r="B53" s="51" t="s">
        <v>103</v>
      </c>
      <c r="C53" s="4">
        <v>4</v>
      </c>
      <c r="D53" s="4">
        <v>0</v>
      </c>
      <c r="E53" s="4">
        <v>0</v>
      </c>
      <c r="F53" s="38">
        <f t="shared" si="4"/>
        <v>4</v>
      </c>
    </row>
    <row r="54" spans="1:6" x14ac:dyDescent="0.3">
      <c r="A54" s="51" t="s">
        <v>23</v>
      </c>
      <c r="B54" s="51" t="s">
        <v>23</v>
      </c>
      <c r="C54" s="38">
        <v>0</v>
      </c>
      <c r="D54" s="38">
        <f>4+76</f>
        <v>80</v>
      </c>
      <c r="E54" s="38">
        <v>0</v>
      </c>
      <c r="F54" s="38">
        <f t="shared" si="4"/>
        <v>80</v>
      </c>
    </row>
    <row r="55" spans="1:6" ht="31.2" x14ac:dyDescent="0.3">
      <c r="A55" s="90" t="s">
        <v>113</v>
      </c>
      <c r="B55" s="90" t="s">
        <v>113</v>
      </c>
      <c r="C55" s="38">
        <v>16</v>
      </c>
      <c r="D55" s="38">
        <v>0</v>
      </c>
      <c r="E55" s="38">
        <v>0</v>
      </c>
      <c r="F55" s="38">
        <f t="shared" si="4"/>
        <v>16</v>
      </c>
    </row>
    <row r="56" spans="1:6" x14ac:dyDescent="0.3">
      <c r="A56" s="90" t="s">
        <v>108</v>
      </c>
      <c r="B56" s="90" t="s">
        <v>108</v>
      </c>
      <c r="C56" s="38">
        <v>0</v>
      </c>
      <c r="D56" s="38">
        <v>0</v>
      </c>
      <c r="E56" s="38">
        <v>121</v>
      </c>
      <c r="F56" s="38">
        <f t="shared" si="4"/>
        <v>121</v>
      </c>
    </row>
    <row r="57" spans="1:6" x14ac:dyDescent="0.3">
      <c r="A57" s="90" t="s">
        <v>16</v>
      </c>
      <c r="B57" s="120" t="s">
        <v>16</v>
      </c>
      <c r="C57" s="38">
        <v>2</v>
      </c>
      <c r="D57" s="38">
        <v>0</v>
      </c>
      <c r="E57" s="38">
        <v>3</v>
      </c>
      <c r="F57" s="38">
        <f t="shared" si="4"/>
        <v>5</v>
      </c>
    </row>
    <row r="58" spans="1:6" x14ac:dyDescent="0.3">
      <c r="A58" s="66" t="s">
        <v>119</v>
      </c>
      <c r="B58" s="121"/>
      <c r="C58" s="122">
        <f>SUM(C51:C57)</f>
        <v>22</v>
      </c>
      <c r="D58" s="18">
        <f>SUM(D51:D57)</f>
        <v>92</v>
      </c>
      <c r="E58" s="18">
        <f>SUM(E51:E57)</f>
        <v>126</v>
      </c>
      <c r="F58" s="18">
        <f>SUM(F51:F57)</f>
        <v>240</v>
      </c>
    </row>
    <row r="59" spans="1:6" x14ac:dyDescent="0.3">
      <c r="A59" s="66"/>
      <c r="B59" s="123"/>
      <c r="C59" s="124"/>
      <c r="D59" s="124"/>
      <c r="E59" s="124"/>
      <c r="F59" s="124"/>
    </row>
    <row r="60" spans="1:6" ht="46.8" x14ac:dyDescent="0.3">
      <c r="A60" s="36" t="s">
        <v>65</v>
      </c>
      <c r="B60" s="117" t="s">
        <v>32</v>
      </c>
      <c r="C60" s="117" t="s">
        <v>33</v>
      </c>
      <c r="D60" s="117" t="s">
        <v>31</v>
      </c>
      <c r="E60" s="117" t="s">
        <v>3</v>
      </c>
      <c r="F60" s="117" t="s">
        <v>19</v>
      </c>
    </row>
    <row r="61" spans="1:6" x14ac:dyDescent="0.3">
      <c r="A61" s="37" t="s">
        <v>116</v>
      </c>
      <c r="B61" s="38">
        <v>1</v>
      </c>
      <c r="C61" s="38">
        <v>2</v>
      </c>
      <c r="D61" s="38">
        <v>5</v>
      </c>
      <c r="E61" s="38">
        <f t="shared" ref="E61:E69" si="5">SUM(B61:D61)</f>
        <v>8</v>
      </c>
      <c r="F61" s="96" t="s">
        <v>22</v>
      </c>
    </row>
    <row r="62" spans="1:6" x14ac:dyDescent="0.3">
      <c r="A62" s="37" t="s">
        <v>46</v>
      </c>
      <c r="B62" s="38">
        <v>3</v>
      </c>
      <c r="C62" s="38">
        <v>0</v>
      </c>
      <c r="D62" s="38">
        <v>0</v>
      </c>
      <c r="E62" s="38">
        <f t="shared" si="5"/>
        <v>3</v>
      </c>
      <c r="F62" s="96" t="s">
        <v>22</v>
      </c>
    </row>
    <row r="63" spans="1:6" ht="31.2" x14ac:dyDescent="0.3">
      <c r="A63" s="37" t="s">
        <v>55</v>
      </c>
      <c r="B63" s="38">
        <v>2</v>
      </c>
      <c r="C63" s="38">
        <v>1</v>
      </c>
      <c r="D63" s="38">
        <v>0</v>
      </c>
      <c r="E63" s="38">
        <f t="shared" si="5"/>
        <v>3</v>
      </c>
      <c r="F63" s="96" t="s">
        <v>20</v>
      </c>
    </row>
    <row r="64" spans="1:6" x14ac:dyDescent="0.3">
      <c r="A64" s="37" t="s">
        <v>71</v>
      </c>
      <c r="B64" s="38">
        <v>1</v>
      </c>
      <c r="C64" s="38">
        <v>0</v>
      </c>
      <c r="D64" s="38">
        <v>0</v>
      </c>
      <c r="E64" s="38">
        <v>0</v>
      </c>
      <c r="F64" s="96" t="s">
        <v>22</v>
      </c>
    </row>
    <row r="65" spans="1:6" x14ac:dyDescent="0.3">
      <c r="A65" s="37" t="s">
        <v>45</v>
      </c>
      <c r="B65" s="38">
        <v>0</v>
      </c>
      <c r="C65" s="38">
        <v>26</v>
      </c>
      <c r="D65" s="38">
        <v>0</v>
      </c>
      <c r="E65" s="38">
        <f t="shared" si="5"/>
        <v>26</v>
      </c>
      <c r="F65" s="96" t="s">
        <v>21</v>
      </c>
    </row>
    <row r="66" spans="1:6" x14ac:dyDescent="0.3">
      <c r="A66" s="37" t="s">
        <v>13</v>
      </c>
      <c r="B66" s="38">
        <v>0</v>
      </c>
      <c r="C66" s="38">
        <f>28+6+12+8</f>
        <v>54</v>
      </c>
      <c r="D66" s="38">
        <v>0</v>
      </c>
      <c r="E66" s="38">
        <f t="shared" si="5"/>
        <v>54</v>
      </c>
      <c r="F66" s="96" t="s">
        <v>23</v>
      </c>
    </row>
    <row r="67" spans="1:6" x14ac:dyDescent="0.3">
      <c r="A67" s="37" t="s">
        <v>117</v>
      </c>
      <c r="B67" s="38">
        <v>0</v>
      </c>
      <c r="C67" s="38">
        <v>42</v>
      </c>
      <c r="D67" s="38">
        <v>0</v>
      </c>
      <c r="E67" s="38">
        <f t="shared" si="5"/>
        <v>42</v>
      </c>
      <c r="F67" s="96" t="s">
        <v>21</v>
      </c>
    </row>
    <row r="68" spans="1:6" ht="31.2" x14ac:dyDescent="0.3">
      <c r="A68" s="37" t="s">
        <v>104</v>
      </c>
      <c r="B68" s="38">
        <v>1</v>
      </c>
      <c r="C68" s="38">
        <v>0</v>
      </c>
      <c r="D68" s="38">
        <v>0</v>
      </c>
      <c r="E68" s="38">
        <f t="shared" si="5"/>
        <v>1</v>
      </c>
      <c r="F68" s="96" t="s">
        <v>103</v>
      </c>
    </row>
    <row r="69" spans="1:6" x14ac:dyDescent="0.3">
      <c r="A69" s="37" t="s">
        <v>47</v>
      </c>
      <c r="B69" s="38">
        <v>1</v>
      </c>
      <c r="C69" s="38">
        <v>4</v>
      </c>
      <c r="D69" s="38">
        <v>11</v>
      </c>
      <c r="E69" s="38">
        <f t="shared" si="5"/>
        <v>16</v>
      </c>
      <c r="F69" s="96" t="s">
        <v>22</v>
      </c>
    </row>
    <row r="70" spans="1:6" x14ac:dyDescent="0.3">
      <c r="A70" s="41" t="s">
        <v>118</v>
      </c>
      <c r="B70" s="67">
        <f>SUM(B61:B69)</f>
        <v>9</v>
      </c>
      <c r="C70" s="67">
        <f>SUM(C61:C69)</f>
        <v>129</v>
      </c>
      <c r="D70" s="67">
        <f>SUM(D61:D69)</f>
        <v>16</v>
      </c>
      <c r="E70" s="67">
        <f>SUM(E61:E69)</f>
        <v>153</v>
      </c>
      <c r="F70" s="43"/>
    </row>
    <row r="71" spans="1:6" x14ac:dyDescent="0.3">
      <c r="A71" s="63"/>
      <c r="B71" s="91"/>
      <c r="C71" s="91"/>
      <c r="D71" s="91"/>
      <c r="E71" s="91"/>
      <c r="F71" s="46"/>
    </row>
    <row r="72" spans="1:6" ht="46.8" x14ac:dyDescent="0.3">
      <c r="A72" s="36" t="s">
        <v>65</v>
      </c>
      <c r="B72" s="61" t="s">
        <v>32</v>
      </c>
      <c r="C72" s="61" t="s">
        <v>33</v>
      </c>
      <c r="D72" s="61" t="s">
        <v>31</v>
      </c>
      <c r="E72" s="61" t="s">
        <v>3</v>
      </c>
      <c r="F72" s="61" t="s">
        <v>19</v>
      </c>
    </row>
    <row r="73" spans="1:6" x14ac:dyDescent="0.3">
      <c r="A73" s="37" t="s">
        <v>105</v>
      </c>
      <c r="B73" s="38">
        <v>0</v>
      </c>
      <c r="C73" s="38">
        <v>1</v>
      </c>
      <c r="D73" s="38">
        <v>0</v>
      </c>
      <c r="E73" s="38">
        <f>SUM(B73:D73)</f>
        <v>1</v>
      </c>
      <c r="F73" s="90" t="s">
        <v>22</v>
      </c>
    </row>
    <row r="74" spans="1:6" x14ac:dyDescent="0.3">
      <c r="A74" s="37" t="s">
        <v>87</v>
      </c>
      <c r="B74" s="38">
        <v>0</v>
      </c>
      <c r="C74" s="38">
        <v>0</v>
      </c>
      <c r="D74" s="38">
        <v>4</v>
      </c>
      <c r="E74" s="38">
        <f t="shared" ref="E74:E80" si="6">SUM(B74:D74)</f>
        <v>4</v>
      </c>
      <c r="F74" s="90" t="s">
        <v>48</v>
      </c>
    </row>
    <row r="75" spans="1:6" x14ac:dyDescent="0.3">
      <c r="A75" s="37" t="s">
        <v>29</v>
      </c>
      <c r="B75" s="38">
        <v>0</v>
      </c>
      <c r="C75" s="38">
        <v>0</v>
      </c>
      <c r="D75" s="38">
        <v>7</v>
      </c>
      <c r="E75" s="38">
        <f t="shared" si="6"/>
        <v>7</v>
      </c>
      <c r="F75" s="90" t="s">
        <v>22</v>
      </c>
    </row>
    <row r="76" spans="1:6" x14ac:dyDescent="0.3">
      <c r="A76" s="37" t="s">
        <v>91</v>
      </c>
      <c r="B76" s="38">
        <v>1</v>
      </c>
      <c r="C76" s="38">
        <v>0</v>
      </c>
      <c r="D76" s="38">
        <v>0</v>
      </c>
      <c r="E76" s="38">
        <f t="shared" si="6"/>
        <v>1</v>
      </c>
      <c r="F76" s="89" t="s">
        <v>20</v>
      </c>
    </row>
    <row r="77" spans="1:6" x14ac:dyDescent="0.3">
      <c r="A77" s="37" t="s">
        <v>101</v>
      </c>
      <c r="B77" s="38">
        <v>0</v>
      </c>
      <c r="C77" s="38">
        <v>0</v>
      </c>
      <c r="D77" s="38">
        <v>66</v>
      </c>
      <c r="E77" s="38">
        <f t="shared" si="6"/>
        <v>66</v>
      </c>
      <c r="F77" s="89" t="s">
        <v>21</v>
      </c>
    </row>
    <row r="78" spans="1:6" ht="31.2" x14ac:dyDescent="0.3">
      <c r="A78" s="37" t="s">
        <v>104</v>
      </c>
      <c r="B78" s="38">
        <v>69</v>
      </c>
      <c r="C78" s="38">
        <v>0</v>
      </c>
      <c r="D78" s="38">
        <v>0</v>
      </c>
      <c r="E78" s="38">
        <f t="shared" si="6"/>
        <v>69</v>
      </c>
      <c r="F78" s="90" t="s">
        <v>103</v>
      </c>
    </row>
    <row r="79" spans="1:6" x14ac:dyDescent="0.3">
      <c r="A79" s="37" t="s">
        <v>17</v>
      </c>
      <c r="B79" s="38">
        <v>0</v>
      </c>
      <c r="C79" s="38">
        <v>15</v>
      </c>
      <c r="D79" s="38">
        <v>0</v>
      </c>
      <c r="E79" s="38">
        <f t="shared" si="6"/>
        <v>15</v>
      </c>
      <c r="F79" s="90" t="s">
        <v>20</v>
      </c>
    </row>
    <row r="80" spans="1:6" x14ac:dyDescent="0.3">
      <c r="A80" s="37" t="s">
        <v>47</v>
      </c>
      <c r="B80" s="38">
        <v>0</v>
      </c>
      <c r="C80" s="38">
        <v>0</v>
      </c>
      <c r="D80" s="38">
        <v>2</v>
      </c>
      <c r="E80" s="38">
        <f t="shared" si="6"/>
        <v>2</v>
      </c>
      <c r="F80" s="90" t="s">
        <v>48</v>
      </c>
    </row>
    <row r="81" spans="1:6" x14ac:dyDescent="0.3">
      <c r="A81" s="41" t="s">
        <v>102</v>
      </c>
      <c r="B81" s="42">
        <f>SUM(B73:B80)</f>
        <v>70</v>
      </c>
      <c r="C81" s="42">
        <f>SUM(C73:C80)</f>
        <v>16</v>
      </c>
      <c r="D81" s="42">
        <f>SUM(D73:D80)</f>
        <v>79</v>
      </c>
      <c r="E81" s="67">
        <f>SUM(E73:E80)</f>
        <v>165</v>
      </c>
      <c r="F81" s="43"/>
    </row>
    <row r="82" spans="1:6" x14ac:dyDescent="0.3">
      <c r="A82" s="63"/>
      <c r="B82" s="64"/>
      <c r="C82" s="64"/>
      <c r="D82" s="64"/>
      <c r="E82" s="91"/>
      <c r="F82" s="92"/>
    </row>
    <row r="83" spans="1:6" ht="46.8" x14ac:dyDescent="0.3">
      <c r="A83" s="36" t="s">
        <v>65</v>
      </c>
      <c r="B83" s="61" t="s">
        <v>31</v>
      </c>
      <c r="C83" s="61" t="s">
        <v>33</v>
      </c>
      <c r="D83" s="61" t="s">
        <v>32</v>
      </c>
      <c r="E83" s="61" t="s">
        <v>3</v>
      </c>
      <c r="F83" s="61" t="s">
        <v>19</v>
      </c>
    </row>
    <row r="84" spans="1:6" x14ac:dyDescent="0.3">
      <c r="A84" s="37" t="s">
        <v>4</v>
      </c>
      <c r="B84" s="38">
        <v>0</v>
      </c>
      <c r="C84" s="38">
        <v>1</v>
      </c>
      <c r="D84" s="38">
        <v>0</v>
      </c>
      <c r="E84" s="38">
        <f t="shared" ref="E84:E97" si="7">SUM(B84:D84)</f>
        <v>1</v>
      </c>
      <c r="F84" s="89" t="s">
        <v>21</v>
      </c>
    </row>
    <row r="85" spans="1:6" x14ac:dyDescent="0.3">
      <c r="A85" s="37" t="s">
        <v>99</v>
      </c>
      <c r="B85" s="38">
        <v>0</v>
      </c>
      <c r="C85" s="38">
        <v>0</v>
      </c>
      <c r="D85" s="38">
        <v>35</v>
      </c>
      <c r="E85" s="38">
        <f>SUM(B85:D85)</f>
        <v>35</v>
      </c>
      <c r="F85" s="89" t="s">
        <v>48</v>
      </c>
    </row>
    <row r="86" spans="1:6" x14ac:dyDescent="0.3">
      <c r="A86" s="37" t="s">
        <v>87</v>
      </c>
      <c r="B86" s="38">
        <v>0</v>
      </c>
      <c r="C86" s="38">
        <v>0</v>
      </c>
      <c r="D86" s="38">
        <v>6</v>
      </c>
      <c r="E86" s="38">
        <f>SUM(B86:D86)</f>
        <v>6</v>
      </c>
      <c r="F86" s="89" t="s">
        <v>48</v>
      </c>
    </row>
    <row r="87" spans="1:6" x14ac:dyDescent="0.3">
      <c r="A87" s="37" t="s">
        <v>94</v>
      </c>
      <c r="B87" s="38">
        <v>0</v>
      </c>
      <c r="C87" s="38">
        <v>14</v>
      </c>
      <c r="D87" s="38">
        <v>0</v>
      </c>
      <c r="E87" s="38">
        <f t="shared" si="7"/>
        <v>14</v>
      </c>
      <c r="F87" s="89" t="s">
        <v>21</v>
      </c>
    </row>
    <row r="88" spans="1:6" x14ac:dyDescent="0.3">
      <c r="A88" s="37" t="s">
        <v>59</v>
      </c>
      <c r="B88" s="38">
        <v>0</v>
      </c>
      <c r="C88" s="38">
        <v>0</v>
      </c>
      <c r="D88" s="38">
        <v>16</v>
      </c>
      <c r="E88" s="38">
        <f>SUM(B88:D88)</f>
        <v>16</v>
      </c>
      <c r="F88" s="89" t="s">
        <v>60</v>
      </c>
    </row>
    <row r="89" spans="1:6" x14ac:dyDescent="0.3">
      <c r="A89" s="37" t="s">
        <v>91</v>
      </c>
      <c r="B89" s="38">
        <v>0</v>
      </c>
      <c r="C89" s="38">
        <v>0</v>
      </c>
      <c r="D89" s="38">
        <v>2</v>
      </c>
      <c r="E89" s="38">
        <f t="shared" si="7"/>
        <v>2</v>
      </c>
      <c r="F89" s="89" t="s">
        <v>20</v>
      </c>
    </row>
    <row r="90" spans="1:6" x14ac:dyDescent="0.3">
      <c r="A90" s="37" t="s">
        <v>29</v>
      </c>
      <c r="B90" s="38">
        <v>3</v>
      </c>
      <c r="C90" s="38">
        <v>5</v>
      </c>
      <c r="D90" s="38">
        <v>2</v>
      </c>
      <c r="E90" s="38">
        <f t="shared" si="7"/>
        <v>10</v>
      </c>
      <c r="F90" s="89" t="s">
        <v>22</v>
      </c>
    </row>
    <row r="91" spans="1:6" x14ac:dyDescent="0.3">
      <c r="A91" s="37" t="s">
        <v>46</v>
      </c>
      <c r="B91" s="38">
        <v>0</v>
      </c>
      <c r="C91" s="38">
        <v>0</v>
      </c>
      <c r="D91" s="38">
        <v>1</v>
      </c>
      <c r="E91" s="38">
        <f t="shared" si="7"/>
        <v>1</v>
      </c>
      <c r="F91" s="89" t="s">
        <v>22</v>
      </c>
    </row>
    <row r="92" spans="1:6" x14ac:dyDescent="0.3">
      <c r="A92" s="37" t="s">
        <v>11</v>
      </c>
      <c r="B92" s="38">
        <v>0</v>
      </c>
      <c r="C92" s="38">
        <v>1</v>
      </c>
      <c r="D92" s="38">
        <v>0</v>
      </c>
      <c r="E92" s="38">
        <f t="shared" si="7"/>
        <v>1</v>
      </c>
      <c r="F92" s="89" t="s">
        <v>23</v>
      </c>
    </row>
    <row r="93" spans="1:6" x14ac:dyDescent="0.3">
      <c r="A93" s="37" t="s">
        <v>100</v>
      </c>
      <c r="B93" s="38">
        <v>55</v>
      </c>
      <c r="C93" s="38">
        <v>0</v>
      </c>
      <c r="D93" s="38">
        <v>0</v>
      </c>
      <c r="E93" s="38">
        <f>SUM(B93:D93)</f>
        <v>55</v>
      </c>
      <c r="F93" s="89" t="s">
        <v>21</v>
      </c>
    </row>
    <row r="94" spans="1:6" x14ac:dyDescent="0.3">
      <c r="A94" s="37" t="s">
        <v>97</v>
      </c>
      <c r="B94" s="38">
        <v>2</v>
      </c>
      <c r="C94" s="38">
        <v>18</v>
      </c>
      <c r="D94" s="38">
        <v>0</v>
      </c>
      <c r="E94" s="38">
        <f>SUM(B94:D94)</f>
        <v>20</v>
      </c>
      <c r="F94" s="89" t="s">
        <v>21</v>
      </c>
    </row>
    <row r="95" spans="1:6" x14ac:dyDescent="0.3">
      <c r="A95" s="37" t="s">
        <v>13</v>
      </c>
      <c r="B95" s="38">
        <v>156</v>
      </c>
      <c r="C95" s="38">
        <v>0</v>
      </c>
      <c r="D95" s="38">
        <v>0</v>
      </c>
      <c r="E95" s="38">
        <f t="shared" si="7"/>
        <v>156</v>
      </c>
      <c r="F95" s="89" t="s">
        <v>23</v>
      </c>
    </row>
    <row r="96" spans="1:6" x14ac:dyDescent="0.3">
      <c r="A96" s="37" t="s">
        <v>2</v>
      </c>
      <c r="B96" s="38">
        <v>0</v>
      </c>
      <c r="C96" s="38">
        <v>0</v>
      </c>
      <c r="D96" s="38">
        <v>8</v>
      </c>
      <c r="E96" s="38">
        <f t="shared" si="7"/>
        <v>8</v>
      </c>
      <c r="F96" s="89" t="s">
        <v>26</v>
      </c>
    </row>
    <row r="97" spans="1:6" x14ac:dyDescent="0.3">
      <c r="A97" s="37" t="s">
        <v>16</v>
      </c>
      <c r="B97" s="38">
        <v>0</v>
      </c>
      <c r="C97" s="38">
        <v>0</v>
      </c>
      <c r="D97" s="38">
        <v>16</v>
      </c>
      <c r="E97" s="38">
        <f t="shared" si="7"/>
        <v>16</v>
      </c>
      <c r="F97" s="89" t="s">
        <v>16</v>
      </c>
    </row>
    <row r="98" spans="1:6" s="65" customFormat="1" x14ac:dyDescent="0.3">
      <c r="A98" s="37" t="s">
        <v>17</v>
      </c>
      <c r="B98" s="38">
        <v>0</v>
      </c>
      <c r="C98" s="38">
        <v>3</v>
      </c>
      <c r="D98" s="38">
        <v>0</v>
      </c>
      <c r="E98" s="38">
        <f>SUM(B98:D98)</f>
        <v>3</v>
      </c>
      <c r="F98" s="89" t="s">
        <v>27</v>
      </c>
    </row>
    <row r="99" spans="1:6" x14ac:dyDescent="0.3">
      <c r="A99" s="37" t="s">
        <v>47</v>
      </c>
      <c r="B99" s="38">
        <v>0</v>
      </c>
      <c r="C99" s="38">
        <v>0</v>
      </c>
      <c r="D99" s="38">
        <v>1</v>
      </c>
      <c r="E99" s="38">
        <f>SUM(B99:D99)</f>
        <v>1</v>
      </c>
      <c r="F99" s="89" t="s">
        <v>48</v>
      </c>
    </row>
    <row r="100" spans="1:6" x14ac:dyDescent="0.3">
      <c r="A100" s="41" t="s">
        <v>98</v>
      </c>
      <c r="B100" s="42">
        <f>SUM(B84:B99)</f>
        <v>216</v>
      </c>
      <c r="C100" s="42">
        <f>SUM(C84:C99)</f>
        <v>42</v>
      </c>
      <c r="D100" s="42">
        <f>SUM(D84:D99)</f>
        <v>87</v>
      </c>
      <c r="E100" s="42">
        <f>SUM(E84:E99)</f>
        <v>345</v>
      </c>
      <c r="F100" s="43"/>
    </row>
    <row r="101" spans="1:6" x14ac:dyDescent="0.3">
      <c r="A101" s="41"/>
      <c r="B101" s="42"/>
      <c r="C101" s="42"/>
      <c r="D101" s="42"/>
      <c r="E101" s="42"/>
      <c r="F101" s="43"/>
    </row>
    <row r="102" spans="1:6" ht="46.8" x14ac:dyDescent="0.3">
      <c r="A102" s="36" t="s">
        <v>65</v>
      </c>
      <c r="B102" s="61" t="s">
        <v>31</v>
      </c>
      <c r="C102" s="61" t="s">
        <v>33</v>
      </c>
      <c r="D102" s="61" t="s">
        <v>32</v>
      </c>
      <c r="E102" s="61" t="s">
        <v>3</v>
      </c>
      <c r="F102" s="61" t="s">
        <v>19</v>
      </c>
    </row>
    <row r="103" spans="1:6" x14ac:dyDescent="0.3">
      <c r="A103" s="37" t="s">
        <v>4</v>
      </c>
      <c r="B103" s="38">
        <v>0</v>
      </c>
      <c r="C103" s="38">
        <v>8</v>
      </c>
      <c r="D103" s="38">
        <v>0</v>
      </c>
      <c r="E103" s="38">
        <f>SUM(B103:D103)</f>
        <v>8</v>
      </c>
      <c r="F103" s="89" t="s">
        <v>21</v>
      </c>
    </row>
    <row r="104" spans="1:6" x14ac:dyDescent="0.3">
      <c r="A104" s="37" t="s">
        <v>40</v>
      </c>
      <c r="B104" s="38">
        <v>0</v>
      </c>
      <c r="C104" s="38">
        <v>1</v>
      </c>
      <c r="D104" s="38">
        <v>0</v>
      </c>
      <c r="E104" s="38">
        <v>1</v>
      </c>
      <c r="F104" s="89" t="s">
        <v>23</v>
      </c>
    </row>
    <row r="105" spans="1:6" x14ac:dyDescent="0.3">
      <c r="A105" s="37" t="s">
        <v>74</v>
      </c>
      <c r="B105" s="38">
        <v>0</v>
      </c>
      <c r="C105" s="38">
        <v>0</v>
      </c>
      <c r="D105" s="38">
        <v>1</v>
      </c>
      <c r="E105" s="38">
        <f t="shared" ref="E105:E112" si="8">SUM(B105:D105)</f>
        <v>1</v>
      </c>
      <c r="F105" s="89" t="s">
        <v>22</v>
      </c>
    </row>
    <row r="106" spans="1:6" x14ac:dyDescent="0.3">
      <c r="A106" s="37" t="s">
        <v>96</v>
      </c>
      <c r="B106" s="38">
        <v>0</v>
      </c>
      <c r="C106" s="38">
        <v>0</v>
      </c>
      <c r="D106" s="38">
        <v>1</v>
      </c>
      <c r="E106" s="38">
        <f t="shared" si="8"/>
        <v>1</v>
      </c>
      <c r="F106" s="89" t="s">
        <v>21</v>
      </c>
    </row>
    <row r="107" spans="1:6" x14ac:dyDescent="0.3">
      <c r="A107" s="37" t="s">
        <v>12</v>
      </c>
      <c r="B107" s="38">
        <v>0</v>
      </c>
      <c r="C107" s="38">
        <v>0</v>
      </c>
      <c r="D107" s="38">
        <v>1</v>
      </c>
      <c r="E107" s="38">
        <f t="shared" si="8"/>
        <v>1</v>
      </c>
      <c r="F107" s="89" t="s">
        <v>22</v>
      </c>
    </row>
    <row r="108" spans="1:6" s="65" customFormat="1" x14ac:dyDescent="0.3">
      <c r="A108" s="62" t="s">
        <v>93</v>
      </c>
      <c r="B108" s="38">
        <v>0</v>
      </c>
      <c r="C108" s="38">
        <v>0</v>
      </c>
      <c r="D108" s="38">
        <v>4</v>
      </c>
      <c r="E108" s="38">
        <f t="shared" si="8"/>
        <v>4</v>
      </c>
      <c r="F108" s="4" t="s">
        <v>48</v>
      </c>
    </row>
    <row r="109" spans="1:6" x14ac:dyDescent="0.3">
      <c r="A109" s="62" t="s">
        <v>13</v>
      </c>
      <c r="B109" s="38">
        <v>0</v>
      </c>
      <c r="C109" s="38">
        <v>0</v>
      </c>
      <c r="D109" s="38">
        <v>22</v>
      </c>
      <c r="E109" s="38">
        <f t="shared" si="8"/>
        <v>22</v>
      </c>
      <c r="F109" s="4" t="s">
        <v>24</v>
      </c>
    </row>
    <row r="110" spans="1:6" x14ac:dyDescent="0.3">
      <c r="A110" s="62" t="s">
        <v>97</v>
      </c>
      <c r="B110" s="38">
        <v>16</v>
      </c>
      <c r="C110" s="38">
        <v>0</v>
      </c>
      <c r="D110" s="38">
        <v>0</v>
      </c>
      <c r="E110" s="38">
        <f t="shared" si="8"/>
        <v>16</v>
      </c>
      <c r="F110" s="4" t="s">
        <v>21</v>
      </c>
    </row>
    <row r="111" spans="1:6" x14ac:dyDescent="0.3">
      <c r="A111" s="62" t="s">
        <v>92</v>
      </c>
      <c r="B111" s="38">
        <v>0</v>
      </c>
      <c r="C111" s="38">
        <v>0</v>
      </c>
      <c r="D111" s="38">
        <v>1</v>
      </c>
      <c r="E111" s="38">
        <f t="shared" si="8"/>
        <v>1</v>
      </c>
      <c r="F111" s="4" t="s">
        <v>20</v>
      </c>
    </row>
    <row r="112" spans="1:6" x14ac:dyDescent="0.3">
      <c r="A112" s="62" t="s">
        <v>16</v>
      </c>
      <c r="B112" s="38">
        <v>0</v>
      </c>
      <c r="C112" s="38">
        <v>0</v>
      </c>
      <c r="D112" s="38">
        <v>4</v>
      </c>
      <c r="E112" s="38">
        <f t="shared" si="8"/>
        <v>4</v>
      </c>
      <c r="F112" s="4" t="s">
        <v>16</v>
      </c>
    </row>
    <row r="113" spans="1:6" x14ac:dyDescent="0.3">
      <c r="A113" s="41" t="s">
        <v>95</v>
      </c>
      <c r="B113" s="42">
        <f>SUM(B103:B112)</f>
        <v>16</v>
      </c>
      <c r="C113" s="42">
        <f>SUM(C103:C112)</f>
        <v>9</v>
      </c>
      <c r="D113" s="42">
        <f>SUM(D103:D112)</f>
        <v>34</v>
      </c>
      <c r="E113" s="42">
        <f>SUM(E103:E112)</f>
        <v>59</v>
      </c>
      <c r="F113" s="43"/>
    </row>
    <row r="114" spans="1:6" x14ac:dyDescent="0.3">
      <c r="A114" s="66"/>
      <c r="B114" s="64"/>
      <c r="C114" s="64"/>
      <c r="D114" s="64"/>
      <c r="E114" s="64"/>
      <c r="F114" s="46"/>
    </row>
    <row r="115" spans="1:6" ht="46.8" x14ac:dyDescent="0.3">
      <c r="A115" s="36" t="s">
        <v>65</v>
      </c>
      <c r="B115" s="61" t="s">
        <v>31</v>
      </c>
      <c r="C115" s="61" t="s">
        <v>33</v>
      </c>
      <c r="D115" s="61" t="s">
        <v>32</v>
      </c>
      <c r="E115" s="61" t="s">
        <v>3</v>
      </c>
      <c r="F115" s="61" t="s">
        <v>19</v>
      </c>
    </row>
    <row r="116" spans="1:6" ht="31.2" x14ac:dyDescent="0.3">
      <c r="A116" s="37" t="s">
        <v>83</v>
      </c>
      <c r="B116" s="38">
        <v>0</v>
      </c>
      <c r="C116" s="38">
        <v>2</v>
      </c>
      <c r="D116" s="38">
        <v>0</v>
      </c>
      <c r="E116" s="38">
        <f>SUM(B116:D116)</f>
        <v>2</v>
      </c>
      <c r="F116" s="89" t="s">
        <v>48</v>
      </c>
    </row>
    <row r="117" spans="1:6" s="65" customFormat="1" x14ac:dyDescent="0.3">
      <c r="A117" s="37" t="s">
        <v>90</v>
      </c>
      <c r="B117" s="38">
        <v>0</v>
      </c>
      <c r="C117" s="38">
        <v>0</v>
      </c>
      <c r="D117" s="38">
        <v>179</v>
      </c>
      <c r="E117" s="38">
        <f>SUM(B117:D117)</f>
        <v>179</v>
      </c>
      <c r="F117" s="89" t="s">
        <v>20</v>
      </c>
    </row>
    <row r="118" spans="1:6" x14ac:dyDescent="0.3">
      <c r="A118" s="37" t="s">
        <v>7</v>
      </c>
      <c r="B118" s="38">
        <v>0</v>
      </c>
      <c r="C118" s="38">
        <v>0</v>
      </c>
      <c r="D118" s="38">
        <v>23</v>
      </c>
      <c r="E118" s="38">
        <f>SUM(B118:D118)</f>
        <v>23</v>
      </c>
      <c r="F118" s="89" t="s">
        <v>20</v>
      </c>
    </row>
    <row r="119" spans="1:6" x14ac:dyDescent="0.3">
      <c r="A119" s="37" t="s">
        <v>94</v>
      </c>
      <c r="B119" s="38">
        <v>14</v>
      </c>
      <c r="C119" s="38">
        <v>0</v>
      </c>
      <c r="D119" s="38">
        <v>0</v>
      </c>
      <c r="E119" s="38">
        <f>SUM(B119:D119)</f>
        <v>14</v>
      </c>
      <c r="F119" s="89" t="s">
        <v>21</v>
      </c>
    </row>
    <row r="120" spans="1:6" x14ac:dyDescent="0.3">
      <c r="A120" s="37" t="s">
        <v>91</v>
      </c>
      <c r="B120" s="38">
        <v>0</v>
      </c>
      <c r="C120" s="38">
        <v>0</v>
      </c>
      <c r="D120" s="38">
        <v>83</v>
      </c>
      <c r="E120" s="38">
        <v>83</v>
      </c>
      <c r="F120" s="89" t="s">
        <v>20</v>
      </c>
    </row>
    <row r="121" spans="1:6" x14ac:dyDescent="0.3">
      <c r="A121" s="62" t="s">
        <v>12</v>
      </c>
      <c r="B121" s="38">
        <v>0</v>
      </c>
      <c r="C121" s="38">
        <v>1</v>
      </c>
      <c r="D121" s="38">
        <v>0</v>
      </c>
      <c r="E121" s="38">
        <f t="shared" ref="E121:E126" si="9">SUM(B121:D121)</f>
        <v>1</v>
      </c>
      <c r="F121" s="4" t="s">
        <v>22</v>
      </c>
    </row>
    <row r="122" spans="1:6" x14ac:dyDescent="0.3">
      <c r="A122" s="62" t="s">
        <v>93</v>
      </c>
      <c r="B122" s="38">
        <v>0</v>
      </c>
      <c r="C122" s="38">
        <v>0</v>
      </c>
      <c r="D122" s="38">
        <v>68</v>
      </c>
      <c r="E122" s="38">
        <f t="shared" si="9"/>
        <v>68</v>
      </c>
      <c r="F122" s="4" t="s">
        <v>48</v>
      </c>
    </row>
    <row r="123" spans="1:6" x14ac:dyDescent="0.3">
      <c r="A123" s="62" t="s">
        <v>13</v>
      </c>
      <c r="B123" s="38">
        <v>0</v>
      </c>
      <c r="C123" s="38">
        <v>0</v>
      </c>
      <c r="D123" s="38">
        <v>37</v>
      </c>
      <c r="E123" s="38">
        <f t="shared" si="9"/>
        <v>37</v>
      </c>
      <c r="F123" s="4" t="s">
        <v>20</v>
      </c>
    </row>
    <row r="124" spans="1:6" x14ac:dyDescent="0.3">
      <c r="A124" s="62" t="s">
        <v>15</v>
      </c>
      <c r="B124" s="38">
        <v>0</v>
      </c>
      <c r="C124" s="38">
        <v>0</v>
      </c>
      <c r="D124" s="38">
        <v>8</v>
      </c>
      <c r="E124" s="38">
        <f t="shared" si="9"/>
        <v>8</v>
      </c>
      <c r="F124" s="4" t="s">
        <v>20</v>
      </c>
    </row>
    <row r="125" spans="1:6" x14ac:dyDescent="0.3">
      <c r="A125" s="62" t="s">
        <v>92</v>
      </c>
      <c r="B125" s="38">
        <v>0</v>
      </c>
      <c r="C125" s="38">
        <v>0</v>
      </c>
      <c r="D125" s="38">
        <v>64</v>
      </c>
      <c r="E125" s="38">
        <f t="shared" si="9"/>
        <v>64</v>
      </c>
      <c r="F125" s="4" t="s">
        <v>20</v>
      </c>
    </row>
    <row r="126" spans="1:6" x14ac:dyDescent="0.3">
      <c r="A126" s="62" t="s">
        <v>17</v>
      </c>
      <c r="B126" s="38">
        <v>15</v>
      </c>
      <c r="C126" s="38">
        <v>0</v>
      </c>
      <c r="D126" s="38">
        <v>14</v>
      </c>
      <c r="E126" s="38">
        <f t="shared" si="9"/>
        <v>29</v>
      </c>
      <c r="F126" s="4" t="s">
        <v>20</v>
      </c>
    </row>
    <row r="127" spans="1:6" x14ac:dyDescent="0.3">
      <c r="A127" s="41" t="s">
        <v>89</v>
      </c>
      <c r="B127" s="42">
        <f>SUM(B116:B126)</f>
        <v>29</v>
      </c>
      <c r="C127" s="42">
        <f>SUM(C116:C126)</f>
        <v>3</v>
      </c>
      <c r="D127" s="42">
        <f>SUM(D116:D126)</f>
        <v>476</v>
      </c>
      <c r="E127" s="42">
        <f>SUM(E116:E126)</f>
        <v>508</v>
      </c>
      <c r="F127" s="43"/>
    </row>
    <row r="128" spans="1:6" x14ac:dyDescent="0.3">
      <c r="A128" s="66"/>
      <c r="B128" s="64"/>
      <c r="C128" s="64"/>
      <c r="D128" s="64"/>
      <c r="E128" s="64"/>
      <c r="F128" s="46"/>
    </row>
    <row r="129" spans="1:6" ht="46.8" x14ac:dyDescent="0.3">
      <c r="A129" s="36" t="s">
        <v>65</v>
      </c>
      <c r="B129" s="61" t="s">
        <v>31</v>
      </c>
      <c r="C129" s="61" t="s">
        <v>33</v>
      </c>
      <c r="D129" s="61" t="s">
        <v>32</v>
      </c>
      <c r="E129" s="61" t="s">
        <v>3</v>
      </c>
      <c r="F129" s="61" t="s">
        <v>19</v>
      </c>
    </row>
    <row r="130" spans="1:6" x14ac:dyDescent="0.3">
      <c r="A130" s="37" t="s">
        <v>88</v>
      </c>
      <c r="B130" s="38">
        <v>8</v>
      </c>
      <c r="C130" s="38">
        <v>0</v>
      </c>
      <c r="D130" s="38">
        <v>0</v>
      </c>
      <c r="E130" s="38">
        <f t="shared" ref="E130:E136" si="10">SUM(B130:D130)</f>
        <v>8</v>
      </c>
      <c r="F130" s="68" t="s">
        <v>21</v>
      </c>
    </row>
    <row r="131" spans="1:6" x14ac:dyDescent="0.3">
      <c r="A131" s="37" t="s">
        <v>59</v>
      </c>
      <c r="B131" s="38">
        <v>0</v>
      </c>
      <c r="C131" s="38">
        <v>0</v>
      </c>
      <c r="D131" s="38">
        <v>8</v>
      </c>
      <c r="E131" s="38">
        <f t="shared" si="10"/>
        <v>8</v>
      </c>
      <c r="F131" s="89" t="s">
        <v>60</v>
      </c>
    </row>
    <row r="132" spans="1:6" x14ac:dyDescent="0.3">
      <c r="A132" s="37" t="s">
        <v>29</v>
      </c>
      <c r="B132" s="38">
        <v>0</v>
      </c>
      <c r="C132" s="38">
        <v>1</v>
      </c>
      <c r="D132" s="38">
        <v>0</v>
      </c>
      <c r="E132" s="38">
        <f t="shared" si="10"/>
        <v>1</v>
      </c>
      <c r="F132" s="89" t="s">
        <v>22</v>
      </c>
    </row>
    <row r="133" spans="1:6" x14ac:dyDescent="0.3">
      <c r="A133" s="62" t="s">
        <v>55</v>
      </c>
      <c r="B133" s="38">
        <v>1</v>
      </c>
      <c r="C133" s="38">
        <v>0</v>
      </c>
      <c r="D133" s="38">
        <v>0</v>
      </c>
      <c r="E133" s="38">
        <f t="shared" si="10"/>
        <v>1</v>
      </c>
      <c r="F133" s="4" t="s">
        <v>20</v>
      </c>
    </row>
    <row r="134" spans="1:6" x14ac:dyDescent="0.3">
      <c r="A134" s="62" t="s">
        <v>10</v>
      </c>
      <c r="B134" s="38">
        <v>0</v>
      </c>
      <c r="C134" s="38">
        <v>0</v>
      </c>
      <c r="D134" s="38">
        <v>2</v>
      </c>
      <c r="E134" s="38">
        <f t="shared" si="10"/>
        <v>2</v>
      </c>
      <c r="F134" s="4" t="s">
        <v>23</v>
      </c>
    </row>
    <row r="135" spans="1:6" x14ac:dyDescent="0.3">
      <c r="A135" s="62" t="s">
        <v>11</v>
      </c>
      <c r="B135" s="38">
        <v>1</v>
      </c>
      <c r="C135" s="38">
        <v>0</v>
      </c>
      <c r="D135" s="38">
        <v>0</v>
      </c>
      <c r="E135" s="38">
        <f t="shared" si="10"/>
        <v>1</v>
      </c>
      <c r="F135" s="4" t="s">
        <v>23</v>
      </c>
    </row>
    <row r="136" spans="1:6" x14ac:dyDescent="0.3">
      <c r="A136" s="62" t="s">
        <v>86</v>
      </c>
      <c r="B136" s="38">
        <v>0</v>
      </c>
      <c r="C136" s="38">
        <v>0</v>
      </c>
      <c r="D136" s="38">
        <v>2</v>
      </c>
      <c r="E136" s="38">
        <f t="shared" si="10"/>
        <v>2</v>
      </c>
      <c r="F136" s="4" t="s">
        <v>21</v>
      </c>
    </row>
    <row r="137" spans="1:6" x14ac:dyDescent="0.3">
      <c r="A137" s="41" t="s">
        <v>85</v>
      </c>
      <c r="B137" s="42">
        <f>SUM(B131:B136)</f>
        <v>2</v>
      </c>
      <c r="C137" s="42">
        <f>SUM(C131:C136)</f>
        <v>1</v>
      </c>
      <c r="D137" s="42">
        <f>SUM(D131:D136)</f>
        <v>12</v>
      </c>
      <c r="E137" s="42">
        <f>SUM(E130:E136)</f>
        <v>23</v>
      </c>
      <c r="F137" s="43"/>
    </row>
    <row r="138" spans="1:6" x14ac:dyDescent="0.3">
      <c r="A138" s="66"/>
      <c r="B138" s="64"/>
      <c r="C138" s="64"/>
      <c r="D138" s="64"/>
      <c r="E138" s="64"/>
      <c r="F138" s="46"/>
    </row>
    <row r="139" spans="1:6" ht="46.8" x14ac:dyDescent="0.3">
      <c r="A139" s="36" t="s">
        <v>65</v>
      </c>
      <c r="B139" s="61" t="s">
        <v>31</v>
      </c>
      <c r="C139" s="61" t="s">
        <v>33</v>
      </c>
      <c r="D139" s="61" t="s">
        <v>32</v>
      </c>
      <c r="E139" s="61" t="s">
        <v>3</v>
      </c>
      <c r="F139" s="61" t="s">
        <v>19</v>
      </c>
    </row>
    <row r="140" spans="1:6" ht="31.2" x14ac:dyDescent="0.3">
      <c r="A140" s="37" t="s">
        <v>83</v>
      </c>
      <c r="B140" s="38">
        <v>3</v>
      </c>
      <c r="C140" s="38">
        <v>0</v>
      </c>
      <c r="D140" s="38">
        <v>3</v>
      </c>
      <c r="E140" s="38">
        <f t="shared" ref="E140:E145" si="11">SUM(B140:D140)</f>
        <v>6</v>
      </c>
      <c r="F140" s="68" t="s">
        <v>48</v>
      </c>
    </row>
    <row r="141" spans="1:6" x14ac:dyDescent="0.3">
      <c r="A141" s="62" t="s">
        <v>29</v>
      </c>
      <c r="B141" s="38">
        <v>0</v>
      </c>
      <c r="C141" s="38">
        <v>0</v>
      </c>
      <c r="D141" s="38">
        <v>8</v>
      </c>
      <c r="E141" s="38">
        <f t="shared" si="11"/>
        <v>8</v>
      </c>
      <c r="F141" s="40" t="s">
        <v>22</v>
      </c>
    </row>
    <row r="142" spans="1:6" x14ac:dyDescent="0.3">
      <c r="A142" s="62" t="s">
        <v>74</v>
      </c>
      <c r="B142" s="38">
        <v>0</v>
      </c>
      <c r="C142" s="38">
        <v>0</v>
      </c>
      <c r="D142" s="38">
        <v>1</v>
      </c>
      <c r="E142" s="38">
        <f t="shared" si="11"/>
        <v>1</v>
      </c>
      <c r="F142" s="40" t="s">
        <v>22</v>
      </c>
    </row>
    <row r="143" spans="1:6" x14ac:dyDescent="0.3">
      <c r="A143" s="62" t="s">
        <v>55</v>
      </c>
      <c r="B143" s="38">
        <v>0</v>
      </c>
      <c r="C143" s="38">
        <v>0</v>
      </c>
      <c r="D143" s="38">
        <v>1</v>
      </c>
      <c r="E143" s="38">
        <f t="shared" si="11"/>
        <v>1</v>
      </c>
      <c r="F143" s="40" t="s">
        <v>48</v>
      </c>
    </row>
    <row r="144" spans="1:6" x14ac:dyDescent="0.3">
      <c r="A144" s="62" t="s">
        <v>12</v>
      </c>
      <c r="B144" s="38">
        <v>0</v>
      </c>
      <c r="C144" s="38">
        <v>0</v>
      </c>
      <c r="D144" s="38">
        <v>1</v>
      </c>
      <c r="E144" s="38">
        <f t="shared" si="11"/>
        <v>1</v>
      </c>
      <c r="F144" s="40" t="s">
        <v>22</v>
      </c>
    </row>
    <row r="145" spans="1:6" x14ac:dyDescent="0.3">
      <c r="A145" s="62" t="s">
        <v>58</v>
      </c>
      <c r="B145" s="38">
        <v>0</v>
      </c>
      <c r="C145" s="38">
        <v>0</v>
      </c>
      <c r="D145" s="38">
        <v>2</v>
      </c>
      <c r="E145" s="38">
        <f t="shared" si="11"/>
        <v>2</v>
      </c>
      <c r="F145" s="40" t="s">
        <v>22</v>
      </c>
    </row>
    <row r="146" spans="1:6" x14ac:dyDescent="0.3">
      <c r="A146" s="41" t="s">
        <v>84</v>
      </c>
      <c r="B146" s="42">
        <f>SUM(B141:B145)</f>
        <v>0</v>
      </c>
      <c r="C146" s="42">
        <f>SUM(C141:C145)</f>
        <v>0</v>
      </c>
      <c r="D146" s="42">
        <f>SUM(D141:D145)</f>
        <v>13</v>
      </c>
      <c r="E146" s="42">
        <f>SUM(E141:E145)</f>
        <v>13</v>
      </c>
      <c r="F146" s="43"/>
    </row>
  </sheetData>
  <pageMargins left="0.75" right="0.75" top="1" bottom="1" header="0.5" footer="0.5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38"/>
  <sheetViews>
    <sheetView workbookViewId="0">
      <selection activeCell="A40" sqref="A40"/>
    </sheetView>
  </sheetViews>
  <sheetFormatPr defaultColWidth="10.77734375" defaultRowHeight="15.6" x14ac:dyDescent="0.3"/>
  <cols>
    <col min="1" max="1" width="25.6640625" style="2" bestFit="1" customWidth="1"/>
    <col min="2" max="2" width="14.44140625" style="2" customWidth="1"/>
    <col min="3" max="3" width="10.33203125" style="2" customWidth="1"/>
    <col min="4" max="4" width="15.44140625" style="2" customWidth="1"/>
    <col min="5" max="5" width="10.77734375" style="2"/>
    <col min="6" max="6" width="20.109375" style="87" bestFit="1" customWidth="1"/>
    <col min="7" max="16384" width="10.77734375" style="26"/>
  </cols>
  <sheetData>
    <row r="1" spans="1:6" ht="46.8" x14ac:dyDescent="0.3">
      <c r="A1" s="12" t="s">
        <v>65</v>
      </c>
      <c r="B1" s="13" t="s">
        <v>31</v>
      </c>
      <c r="C1" s="13" t="s">
        <v>33</v>
      </c>
      <c r="D1" s="13" t="s">
        <v>32</v>
      </c>
      <c r="E1" s="13" t="s">
        <v>3</v>
      </c>
      <c r="F1" s="13" t="s">
        <v>19</v>
      </c>
    </row>
    <row r="2" spans="1:6" x14ac:dyDescent="0.3">
      <c r="A2" s="37" t="s">
        <v>57</v>
      </c>
      <c r="B2" s="38">
        <v>0</v>
      </c>
      <c r="C2" s="38">
        <v>0</v>
      </c>
      <c r="D2" s="38">
        <v>4</v>
      </c>
      <c r="E2" s="38">
        <f t="shared" ref="E2:E7" si="0">SUM(B2:D2)</f>
        <v>4</v>
      </c>
      <c r="F2" s="40" t="s">
        <v>22</v>
      </c>
    </row>
    <row r="3" spans="1:6" x14ac:dyDescent="0.3">
      <c r="A3" s="73" t="s">
        <v>4</v>
      </c>
      <c r="B3" s="78">
        <v>0</v>
      </c>
      <c r="C3" s="78">
        <v>1</v>
      </c>
      <c r="D3" s="78">
        <v>0</v>
      </c>
      <c r="E3" s="75">
        <f t="shared" si="0"/>
        <v>1</v>
      </c>
      <c r="F3" s="80" t="s">
        <v>21</v>
      </c>
    </row>
    <row r="4" spans="1:6" x14ac:dyDescent="0.3">
      <c r="A4" s="73" t="s">
        <v>5</v>
      </c>
      <c r="B4" s="78">
        <v>0</v>
      </c>
      <c r="C4" s="78">
        <v>4</v>
      </c>
      <c r="D4" s="78">
        <v>17</v>
      </c>
      <c r="E4" s="75">
        <f t="shared" si="0"/>
        <v>21</v>
      </c>
      <c r="F4" s="81" t="s">
        <v>20</v>
      </c>
    </row>
    <row r="5" spans="1:6" x14ac:dyDescent="0.3">
      <c r="A5" s="62" t="s">
        <v>78</v>
      </c>
      <c r="B5" s="38">
        <v>7</v>
      </c>
      <c r="C5" s="38">
        <v>0</v>
      </c>
      <c r="D5" s="38">
        <v>0</v>
      </c>
      <c r="E5" s="38">
        <f t="shared" si="0"/>
        <v>7</v>
      </c>
      <c r="F5" s="40" t="s">
        <v>22</v>
      </c>
    </row>
    <row r="6" spans="1:6" x14ac:dyDescent="0.3">
      <c r="A6" s="37" t="s">
        <v>69</v>
      </c>
      <c r="B6" s="38">
        <v>3</v>
      </c>
      <c r="C6" s="38">
        <v>9</v>
      </c>
      <c r="D6" s="38">
        <v>6</v>
      </c>
      <c r="E6" s="38">
        <f t="shared" si="0"/>
        <v>18</v>
      </c>
      <c r="F6" s="40" t="s">
        <v>20</v>
      </c>
    </row>
    <row r="7" spans="1:6" x14ac:dyDescent="0.3">
      <c r="A7" s="71" t="s">
        <v>40</v>
      </c>
      <c r="B7" s="77">
        <v>1</v>
      </c>
      <c r="C7" s="77">
        <v>0</v>
      </c>
      <c r="D7" s="77">
        <v>15</v>
      </c>
      <c r="E7" s="79">
        <f t="shared" si="0"/>
        <v>16</v>
      </c>
      <c r="F7" s="83" t="s">
        <v>23</v>
      </c>
    </row>
    <row r="8" spans="1:6" x14ac:dyDescent="0.3">
      <c r="A8" s="72" t="s">
        <v>62</v>
      </c>
      <c r="B8" s="76">
        <v>0</v>
      </c>
      <c r="C8" s="76">
        <v>0</v>
      </c>
      <c r="D8" s="76">
        <v>20</v>
      </c>
      <c r="E8" s="76">
        <v>20</v>
      </c>
      <c r="F8" s="84" t="s">
        <v>22</v>
      </c>
    </row>
    <row r="9" spans="1:6" x14ac:dyDescent="0.3">
      <c r="A9" s="72" t="s">
        <v>63</v>
      </c>
      <c r="B9" s="76">
        <v>0</v>
      </c>
      <c r="C9" s="76">
        <v>0</v>
      </c>
      <c r="D9" s="76">
        <v>42</v>
      </c>
      <c r="E9" s="76">
        <v>42</v>
      </c>
      <c r="F9" s="84" t="s">
        <v>22</v>
      </c>
    </row>
    <row r="10" spans="1:6" x14ac:dyDescent="0.3">
      <c r="A10" s="62" t="s">
        <v>36</v>
      </c>
      <c r="B10" s="75">
        <v>2</v>
      </c>
      <c r="C10" s="75">
        <v>0</v>
      </c>
      <c r="D10" s="75">
        <v>0</v>
      </c>
      <c r="E10" s="75">
        <f>SUM(B10:D10)</f>
        <v>2</v>
      </c>
      <c r="F10" s="82" t="s">
        <v>37</v>
      </c>
    </row>
    <row r="11" spans="1:6" x14ac:dyDescent="0.3">
      <c r="A11" s="62" t="s">
        <v>7</v>
      </c>
      <c r="B11" s="75">
        <v>4</v>
      </c>
      <c r="C11" s="75">
        <v>6</v>
      </c>
      <c r="D11" s="75">
        <v>15</v>
      </c>
      <c r="E11" s="75">
        <f>SUM(B11:D11)</f>
        <v>25</v>
      </c>
      <c r="F11" s="85" t="s">
        <v>20</v>
      </c>
    </row>
    <row r="12" spans="1:6" x14ac:dyDescent="0.3">
      <c r="A12" s="62" t="s">
        <v>59</v>
      </c>
      <c r="B12" s="38">
        <v>6</v>
      </c>
      <c r="C12" s="38">
        <v>6</v>
      </c>
      <c r="D12" s="38">
        <v>0</v>
      </c>
      <c r="E12" s="38">
        <f>SUM(B12:D12)</f>
        <v>12</v>
      </c>
      <c r="F12" s="40" t="s">
        <v>60</v>
      </c>
    </row>
    <row r="13" spans="1:6" x14ac:dyDescent="0.3">
      <c r="A13" s="62" t="s">
        <v>8</v>
      </c>
      <c r="B13" s="38">
        <v>0</v>
      </c>
      <c r="C13" s="38">
        <v>28</v>
      </c>
      <c r="D13" s="38">
        <f>69-C13</f>
        <v>41</v>
      </c>
      <c r="E13" s="38">
        <f>SUM(B13:D13)</f>
        <v>69</v>
      </c>
      <c r="F13" s="40" t="s">
        <v>53</v>
      </c>
    </row>
    <row r="14" spans="1:6" x14ac:dyDescent="0.3">
      <c r="A14" s="70" t="s">
        <v>29</v>
      </c>
      <c r="B14" s="3">
        <v>0</v>
      </c>
      <c r="C14" s="3">
        <v>4</v>
      </c>
      <c r="D14" s="3">
        <v>79</v>
      </c>
      <c r="E14" s="3">
        <v>87</v>
      </c>
      <c r="F14" s="82" t="s">
        <v>22</v>
      </c>
    </row>
    <row r="15" spans="1:6" x14ac:dyDescent="0.3">
      <c r="A15" s="70" t="s">
        <v>70</v>
      </c>
      <c r="B15" s="52">
        <v>0</v>
      </c>
      <c r="C15" s="52">
        <v>0</v>
      </c>
      <c r="D15" s="52">
        <v>22</v>
      </c>
      <c r="E15" s="52">
        <f t="shared" ref="E15:E26" si="1">SUM(B15:D15)</f>
        <v>22</v>
      </c>
      <c r="F15" s="40" t="s">
        <v>22</v>
      </c>
    </row>
    <row r="16" spans="1:6" x14ac:dyDescent="0.3">
      <c r="A16" s="62" t="s">
        <v>9</v>
      </c>
      <c r="B16" s="75">
        <v>0</v>
      </c>
      <c r="C16" s="75">
        <v>16</v>
      </c>
      <c r="D16" s="75">
        <v>0</v>
      </c>
      <c r="E16" s="75">
        <f t="shared" si="1"/>
        <v>16</v>
      </c>
      <c r="F16" s="82" t="s">
        <v>21</v>
      </c>
    </row>
    <row r="17" spans="1:6" x14ac:dyDescent="0.3">
      <c r="A17" s="71" t="s">
        <v>46</v>
      </c>
      <c r="B17" s="77">
        <v>8</v>
      </c>
      <c r="C17" s="77">
        <v>0</v>
      </c>
      <c r="D17" s="77">
        <v>0</v>
      </c>
      <c r="E17" s="79">
        <f t="shared" si="1"/>
        <v>8</v>
      </c>
      <c r="F17" s="83" t="s">
        <v>22</v>
      </c>
    </row>
    <row r="18" spans="1:6" x14ac:dyDescent="0.3">
      <c r="A18" s="62" t="s">
        <v>74</v>
      </c>
      <c r="B18" s="38">
        <v>0</v>
      </c>
      <c r="C18" s="38">
        <v>0</v>
      </c>
      <c r="D18" s="38">
        <v>25</v>
      </c>
      <c r="E18" s="38">
        <f t="shared" si="1"/>
        <v>25</v>
      </c>
      <c r="F18" s="40" t="s">
        <v>22</v>
      </c>
    </row>
    <row r="19" spans="1:6" x14ac:dyDescent="0.3">
      <c r="A19" s="37" t="s">
        <v>55</v>
      </c>
      <c r="B19" s="38">
        <v>0</v>
      </c>
      <c r="C19" s="38">
        <v>6</v>
      </c>
      <c r="D19" s="38">
        <v>0</v>
      </c>
      <c r="E19" s="38">
        <f t="shared" si="1"/>
        <v>6</v>
      </c>
      <c r="F19" s="40" t="s">
        <v>20</v>
      </c>
    </row>
    <row r="20" spans="1:6" x14ac:dyDescent="0.3">
      <c r="A20" s="62" t="s">
        <v>71</v>
      </c>
      <c r="B20" s="38">
        <v>3</v>
      </c>
      <c r="C20" s="38">
        <v>3</v>
      </c>
      <c r="D20" s="38">
        <v>0</v>
      </c>
      <c r="E20" s="38">
        <f t="shared" si="1"/>
        <v>6</v>
      </c>
      <c r="F20" s="40" t="s">
        <v>22</v>
      </c>
    </row>
    <row r="21" spans="1:6" x14ac:dyDescent="0.3">
      <c r="A21" s="51" t="s">
        <v>12</v>
      </c>
      <c r="B21" s="52">
        <v>1</v>
      </c>
      <c r="C21" s="52">
        <v>0</v>
      </c>
      <c r="D21" s="52">
        <v>0</v>
      </c>
      <c r="E21" s="52">
        <f t="shared" si="1"/>
        <v>1</v>
      </c>
      <c r="F21" s="40" t="s">
        <v>22</v>
      </c>
    </row>
    <row r="22" spans="1:6" x14ac:dyDescent="0.3">
      <c r="A22" s="62" t="s">
        <v>79</v>
      </c>
      <c r="B22" s="38">
        <v>38</v>
      </c>
      <c r="C22" s="38">
        <v>0</v>
      </c>
      <c r="D22" s="38">
        <v>0</v>
      </c>
      <c r="E22" s="38">
        <f t="shared" si="1"/>
        <v>38</v>
      </c>
      <c r="F22" s="39" t="s">
        <v>21</v>
      </c>
    </row>
    <row r="23" spans="1:6" x14ac:dyDescent="0.3">
      <c r="A23" s="71" t="s">
        <v>45</v>
      </c>
      <c r="B23" s="77">
        <v>46</v>
      </c>
      <c r="C23" s="77">
        <v>0</v>
      </c>
      <c r="D23" s="77">
        <v>0</v>
      </c>
      <c r="E23" s="79">
        <f t="shared" si="1"/>
        <v>46</v>
      </c>
      <c r="F23" s="86" t="s">
        <v>21</v>
      </c>
    </row>
    <row r="24" spans="1:6" x14ac:dyDescent="0.3">
      <c r="A24" s="62" t="s">
        <v>13</v>
      </c>
      <c r="B24" s="38">
        <v>0</v>
      </c>
      <c r="C24" s="38">
        <v>0</v>
      </c>
      <c r="D24" s="38">
        <v>12</v>
      </c>
      <c r="E24" s="38">
        <f t="shared" si="1"/>
        <v>12</v>
      </c>
      <c r="F24" s="39" t="s">
        <v>20</v>
      </c>
    </row>
    <row r="25" spans="1:6" x14ac:dyDescent="0.3">
      <c r="A25" s="29" t="s">
        <v>14</v>
      </c>
      <c r="B25" s="28">
        <v>0</v>
      </c>
      <c r="C25" s="28">
        <v>10</v>
      </c>
      <c r="D25" s="28">
        <v>0</v>
      </c>
      <c r="E25" s="30">
        <f t="shared" si="1"/>
        <v>10</v>
      </c>
      <c r="F25" s="83" t="s">
        <v>25</v>
      </c>
    </row>
    <row r="26" spans="1:6" s="31" customFormat="1" x14ac:dyDescent="0.3">
      <c r="A26" s="14" t="s">
        <v>73</v>
      </c>
      <c r="B26" s="52">
        <v>0</v>
      </c>
      <c r="C26" s="52">
        <v>0</v>
      </c>
      <c r="D26" s="52">
        <v>22</v>
      </c>
      <c r="E26" s="52">
        <f t="shared" si="1"/>
        <v>22</v>
      </c>
      <c r="F26" s="40" t="s">
        <v>22</v>
      </c>
    </row>
    <row r="27" spans="1:6" s="31" customFormat="1" x14ac:dyDescent="0.3">
      <c r="A27" s="49" t="s">
        <v>64</v>
      </c>
      <c r="B27" s="49">
        <v>4</v>
      </c>
      <c r="C27" s="49">
        <v>0</v>
      </c>
      <c r="D27" s="49">
        <v>0</v>
      </c>
      <c r="E27" s="49">
        <v>4</v>
      </c>
      <c r="F27" s="84" t="s">
        <v>21</v>
      </c>
    </row>
    <row r="28" spans="1:6" s="31" customFormat="1" x14ac:dyDescent="0.3">
      <c r="A28" s="14" t="s">
        <v>15</v>
      </c>
      <c r="B28" s="3">
        <v>0</v>
      </c>
      <c r="C28" s="3">
        <v>0</v>
      </c>
      <c r="D28" s="3">
        <v>1</v>
      </c>
      <c r="E28" s="3">
        <f t="shared" ref="E28:E39" si="2">SUM(B28:D28)</f>
        <v>1</v>
      </c>
      <c r="F28" s="82" t="s">
        <v>20</v>
      </c>
    </row>
    <row r="29" spans="1:6" x14ac:dyDescent="0.3">
      <c r="A29" s="14" t="s">
        <v>80</v>
      </c>
      <c r="B29" s="52">
        <v>2</v>
      </c>
      <c r="C29" s="52">
        <v>0</v>
      </c>
      <c r="D29" s="52">
        <v>0</v>
      </c>
      <c r="E29" s="52">
        <f t="shared" si="2"/>
        <v>2</v>
      </c>
      <c r="F29" s="40" t="s">
        <v>21</v>
      </c>
    </row>
    <row r="30" spans="1:6" x14ac:dyDescent="0.3">
      <c r="A30" s="14" t="s">
        <v>38</v>
      </c>
      <c r="B30" s="3">
        <v>5</v>
      </c>
      <c r="C30" s="3">
        <v>10</v>
      </c>
      <c r="D30" s="3">
        <v>0</v>
      </c>
      <c r="E30" s="3">
        <f t="shared" si="2"/>
        <v>15</v>
      </c>
      <c r="F30" s="82" t="s">
        <v>26</v>
      </c>
    </row>
    <row r="31" spans="1:6" x14ac:dyDescent="0.3">
      <c r="A31" s="14" t="s">
        <v>77</v>
      </c>
      <c r="B31" s="52">
        <v>3</v>
      </c>
      <c r="C31" s="52">
        <v>0</v>
      </c>
      <c r="D31" s="52">
        <v>3</v>
      </c>
      <c r="E31" s="52">
        <f t="shared" si="2"/>
        <v>6</v>
      </c>
      <c r="F31" s="40" t="s">
        <v>27</v>
      </c>
    </row>
    <row r="32" spans="1:6" x14ac:dyDescent="0.3">
      <c r="A32" s="14" t="s">
        <v>75</v>
      </c>
      <c r="B32" s="52">
        <v>0</v>
      </c>
      <c r="C32" s="52">
        <v>0</v>
      </c>
      <c r="D32" s="52">
        <v>18</v>
      </c>
      <c r="E32" s="52">
        <f t="shared" si="2"/>
        <v>18</v>
      </c>
      <c r="F32" s="40" t="s">
        <v>22</v>
      </c>
    </row>
    <row r="33" spans="1:6" x14ac:dyDescent="0.3">
      <c r="A33" s="14" t="s">
        <v>16</v>
      </c>
      <c r="B33" s="52">
        <v>0</v>
      </c>
      <c r="C33" s="52">
        <v>0</v>
      </c>
      <c r="D33" s="52">
        <v>301</v>
      </c>
      <c r="E33" s="52">
        <f t="shared" si="2"/>
        <v>301</v>
      </c>
      <c r="F33" s="40" t="s">
        <v>16</v>
      </c>
    </row>
    <row r="34" spans="1:6" x14ac:dyDescent="0.3">
      <c r="A34" s="14" t="s">
        <v>72</v>
      </c>
      <c r="B34" s="52">
        <v>0</v>
      </c>
      <c r="C34" s="52">
        <v>0</v>
      </c>
      <c r="D34" s="52">
        <v>7</v>
      </c>
      <c r="E34" s="52">
        <f t="shared" si="2"/>
        <v>7</v>
      </c>
      <c r="F34" s="40" t="s">
        <v>22</v>
      </c>
    </row>
    <row r="35" spans="1:6" x14ac:dyDescent="0.3">
      <c r="A35" s="14" t="s">
        <v>2</v>
      </c>
      <c r="B35" s="52">
        <v>0</v>
      </c>
      <c r="C35" s="52">
        <v>0</v>
      </c>
      <c r="D35" s="52">
        <v>11</v>
      </c>
      <c r="E35" s="52">
        <f t="shared" si="2"/>
        <v>11</v>
      </c>
      <c r="F35" s="40" t="s">
        <v>26</v>
      </c>
    </row>
    <row r="36" spans="1:6" x14ac:dyDescent="0.3">
      <c r="A36" s="51" t="s">
        <v>17</v>
      </c>
      <c r="B36" s="52">
        <v>1</v>
      </c>
      <c r="C36" s="52">
        <v>0</v>
      </c>
      <c r="D36" s="52">
        <v>2</v>
      </c>
      <c r="E36" s="52">
        <f t="shared" si="2"/>
        <v>3</v>
      </c>
      <c r="F36" s="40" t="s">
        <v>27</v>
      </c>
    </row>
    <row r="37" spans="1:6" x14ac:dyDescent="0.3">
      <c r="A37" s="14" t="s">
        <v>18</v>
      </c>
      <c r="B37" s="3">
        <v>0</v>
      </c>
      <c r="C37" s="3">
        <v>0</v>
      </c>
      <c r="D37" s="3">
        <v>4</v>
      </c>
      <c r="E37" s="3">
        <f t="shared" si="2"/>
        <v>4</v>
      </c>
      <c r="F37" s="82" t="s">
        <v>30</v>
      </c>
    </row>
    <row r="38" spans="1:6" x14ac:dyDescent="0.3">
      <c r="A38" s="51" t="s">
        <v>58</v>
      </c>
      <c r="B38" s="52">
        <v>0</v>
      </c>
      <c r="C38" s="52">
        <v>0</v>
      </c>
      <c r="D38" s="52">
        <v>12</v>
      </c>
      <c r="E38" s="52">
        <f t="shared" si="2"/>
        <v>12</v>
      </c>
      <c r="F38" s="40" t="s">
        <v>22</v>
      </c>
    </row>
    <row r="39" spans="1:6" x14ac:dyDescent="0.3">
      <c r="A39" s="14" t="s">
        <v>47</v>
      </c>
      <c r="B39" s="52">
        <v>11</v>
      </c>
      <c r="C39" s="52">
        <v>0</v>
      </c>
      <c r="D39" s="52">
        <v>67</v>
      </c>
      <c r="E39" s="52">
        <f t="shared" si="2"/>
        <v>78</v>
      </c>
      <c r="F39" s="40" t="s">
        <v>48</v>
      </c>
    </row>
    <row r="40" spans="1:6" x14ac:dyDescent="0.3">
      <c r="A40" s="69" t="s">
        <v>82</v>
      </c>
      <c r="B40" s="74">
        <f>SUM(B2:B39)</f>
        <v>145</v>
      </c>
      <c r="C40" s="74">
        <f>SUM(C2:C39)</f>
        <v>103</v>
      </c>
      <c r="D40" s="74">
        <f>SUM(D2:D39)</f>
        <v>746</v>
      </c>
      <c r="E40" s="74">
        <f>SUM(E2:E39)</f>
        <v>998</v>
      </c>
      <c r="F40" s="88"/>
    </row>
    <row r="42" spans="1:6" ht="46.8" x14ac:dyDescent="0.3">
      <c r="A42" s="36" t="s">
        <v>65</v>
      </c>
      <c r="B42" s="61" t="s">
        <v>31</v>
      </c>
      <c r="C42" s="61" t="s">
        <v>33</v>
      </c>
      <c r="D42" s="61" t="s">
        <v>32</v>
      </c>
      <c r="E42" s="61" t="s">
        <v>3</v>
      </c>
      <c r="F42" s="61" t="s">
        <v>19</v>
      </c>
    </row>
    <row r="43" spans="1:6" x14ac:dyDescent="0.3">
      <c r="A43" s="62" t="s">
        <v>59</v>
      </c>
      <c r="B43" s="38">
        <v>0</v>
      </c>
      <c r="C43" s="38">
        <v>6</v>
      </c>
      <c r="D43" s="38">
        <v>0</v>
      </c>
      <c r="E43" s="38">
        <f>SUM(B43:D43)</f>
        <v>6</v>
      </c>
      <c r="F43" s="40" t="s">
        <v>60</v>
      </c>
    </row>
    <row r="44" spans="1:6" x14ac:dyDescent="0.3">
      <c r="A44" s="62" t="s">
        <v>55</v>
      </c>
      <c r="B44" s="38">
        <v>0</v>
      </c>
      <c r="C44" s="38">
        <v>4</v>
      </c>
      <c r="D44" s="38">
        <v>0</v>
      </c>
      <c r="E44" s="38">
        <f>SUM(B44:D44)</f>
        <v>4</v>
      </c>
      <c r="F44" s="40" t="s">
        <v>20</v>
      </c>
    </row>
    <row r="45" spans="1:6" x14ac:dyDescent="0.3">
      <c r="A45" s="62" t="s">
        <v>71</v>
      </c>
      <c r="B45" s="38">
        <v>0</v>
      </c>
      <c r="C45" s="38">
        <v>3</v>
      </c>
      <c r="D45" s="38">
        <v>0</v>
      </c>
      <c r="E45" s="38">
        <f>SUM(B45:D45)</f>
        <v>3</v>
      </c>
      <c r="F45" s="40" t="s">
        <v>22</v>
      </c>
    </row>
    <row r="46" spans="1:6" x14ac:dyDescent="0.3">
      <c r="A46" s="62" t="s">
        <v>47</v>
      </c>
      <c r="B46" s="38">
        <v>0</v>
      </c>
      <c r="C46" s="38">
        <v>0</v>
      </c>
      <c r="D46" s="38">
        <v>67</v>
      </c>
      <c r="E46" s="38">
        <f>SUM(B46:D46)</f>
        <v>67</v>
      </c>
      <c r="F46" s="40" t="s">
        <v>48</v>
      </c>
    </row>
    <row r="47" spans="1:6" x14ac:dyDescent="0.3">
      <c r="A47" s="41" t="s">
        <v>81</v>
      </c>
      <c r="B47" s="42">
        <f>SUM(B43:B46)</f>
        <v>0</v>
      </c>
      <c r="C47" s="42">
        <f>SUM(C43:C46)</f>
        <v>13</v>
      </c>
      <c r="D47" s="42">
        <f>SUM(D43:D46)</f>
        <v>67</v>
      </c>
      <c r="E47" s="42">
        <f>SUM(E43:E46)</f>
        <v>80</v>
      </c>
      <c r="F47" s="43"/>
    </row>
    <row r="48" spans="1:6" s="65" customFormat="1" x14ac:dyDescent="0.3">
      <c r="A48" s="66"/>
      <c r="B48" s="64"/>
      <c r="C48" s="64"/>
      <c r="D48" s="64"/>
      <c r="E48" s="64"/>
      <c r="F48" s="46"/>
    </row>
    <row r="49" spans="1:6" ht="46.8" x14ac:dyDescent="0.3">
      <c r="A49" s="36" t="s">
        <v>65</v>
      </c>
      <c r="B49" s="61" t="s">
        <v>31</v>
      </c>
      <c r="C49" s="61" t="s">
        <v>33</v>
      </c>
      <c r="D49" s="61" t="s">
        <v>32</v>
      </c>
      <c r="E49" s="61" t="s">
        <v>3</v>
      </c>
      <c r="F49" s="61" t="s">
        <v>19</v>
      </c>
    </row>
    <row r="50" spans="1:6" x14ac:dyDescent="0.3">
      <c r="A50" s="62" t="s">
        <v>78</v>
      </c>
      <c r="B50" s="38">
        <v>7</v>
      </c>
      <c r="C50" s="38">
        <v>0</v>
      </c>
      <c r="D50" s="38">
        <v>0</v>
      </c>
      <c r="E50" s="38">
        <f t="shared" ref="E50:E57" si="3">SUM(B50:D50)</f>
        <v>7</v>
      </c>
      <c r="F50" s="40" t="s">
        <v>22</v>
      </c>
    </row>
    <row r="51" spans="1:6" x14ac:dyDescent="0.3">
      <c r="A51" s="37" t="s">
        <v>69</v>
      </c>
      <c r="B51" s="67">
        <v>0</v>
      </c>
      <c r="C51" s="67">
        <v>0</v>
      </c>
      <c r="D51" s="67">
        <v>6</v>
      </c>
      <c r="E51" s="38">
        <f t="shared" si="3"/>
        <v>6</v>
      </c>
      <c r="F51" s="68" t="s">
        <v>20</v>
      </c>
    </row>
    <row r="52" spans="1:6" x14ac:dyDescent="0.3">
      <c r="A52" s="62" t="s">
        <v>29</v>
      </c>
      <c r="B52" s="38">
        <v>0</v>
      </c>
      <c r="C52" s="38">
        <v>0</v>
      </c>
      <c r="D52" s="38">
        <v>10</v>
      </c>
      <c r="E52" s="38">
        <f t="shared" si="3"/>
        <v>10</v>
      </c>
      <c r="F52" s="40" t="s">
        <v>22</v>
      </c>
    </row>
    <row r="53" spans="1:6" x14ac:dyDescent="0.3">
      <c r="A53" s="62" t="s">
        <v>74</v>
      </c>
      <c r="B53" s="38">
        <v>0</v>
      </c>
      <c r="C53" s="38">
        <v>0</v>
      </c>
      <c r="D53" s="38">
        <v>2</v>
      </c>
      <c r="E53" s="38">
        <f t="shared" si="3"/>
        <v>2</v>
      </c>
      <c r="F53" s="40" t="s">
        <v>22</v>
      </c>
    </row>
    <row r="54" spans="1:6" x14ac:dyDescent="0.3">
      <c r="A54" s="62" t="s">
        <v>79</v>
      </c>
      <c r="B54" s="38">
        <v>38</v>
      </c>
      <c r="C54" s="38">
        <v>0</v>
      </c>
      <c r="D54" s="38">
        <v>0</v>
      </c>
      <c r="E54" s="38">
        <f t="shared" si="3"/>
        <v>38</v>
      </c>
      <c r="F54" s="40" t="s">
        <v>21</v>
      </c>
    </row>
    <row r="55" spans="1:6" x14ac:dyDescent="0.3">
      <c r="A55" s="62" t="s">
        <v>80</v>
      </c>
      <c r="B55" s="38">
        <v>2</v>
      </c>
      <c r="C55" s="38">
        <v>0</v>
      </c>
      <c r="D55" s="38">
        <v>0</v>
      </c>
      <c r="E55" s="38">
        <f t="shared" si="3"/>
        <v>2</v>
      </c>
      <c r="F55" s="40" t="s">
        <v>21</v>
      </c>
    </row>
    <row r="56" spans="1:6" x14ac:dyDescent="0.3">
      <c r="A56" s="62" t="s">
        <v>77</v>
      </c>
      <c r="B56" s="38">
        <v>3</v>
      </c>
      <c r="C56" s="38">
        <v>0</v>
      </c>
      <c r="D56" s="38">
        <v>3</v>
      </c>
      <c r="E56" s="38">
        <f t="shared" si="3"/>
        <v>6</v>
      </c>
      <c r="F56" s="40" t="s">
        <v>27</v>
      </c>
    </row>
    <row r="57" spans="1:6" x14ac:dyDescent="0.3">
      <c r="A57" s="62" t="s">
        <v>75</v>
      </c>
      <c r="B57" s="38">
        <v>0</v>
      </c>
      <c r="C57" s="38">
        <v>0</v>
      </c>
      <c r="D57" s="38">
        <v>9</v>
      </c>
      <c r="E57" s="38">
        <f t="shared" si="3"/>
        <v>9</v>
      </c>
      <c r="F57" s="40" t="s">
        <v>22</v>
      </c>
    </row>
    <row r="58" spans="1:6" x14ac:dyDescent="0.3">
      <c r="A58" s="41" t="s">
        <v>76</v>
      </c>
      <c r="B58" s="42">
        <f>SUM(B52:B53)</f>
        <v>0</v>
      </c>
      <c r="C58" s="42">
        <f>SUM(C52:C53)</f>
        <v>0</v>
      </c>
      <c r="D58" s="42">
        <f>SUM(D52:D53)</f>
        <v>12</v>
      </c>
      <c r="E58" s="42">
        <f>SUM($E$19:E57)</f>
        <v>1841</v>
      </c>
      <c r="F58" s="43"/>
    </row>
    <row r="59" spans="1:6" s="65" customFormat="1" x14ac:dyDescent="0.3">
      <c r="A59" s="66"/>
      <c r="B59" s="64"/>
      <c r="C59" s="64"/>
      <c r="D59" s="64"/>
      <c r="E59" s="64"/>
      <c r="F59" s="46"/>
    </row>
    <row r="60" spans="1:6" ht="46.8" x14ac:dyDescent="0.3">
      <c r="A60" s="36" t="s">
        <v>65</v>
      </c>
      <c r="B60" s="61" t="s">
        <v>31</v>
      </c>
      <c r="C60" s="61" t="s">
        <v>33</v>
      </c>
      <c r="D60" s="61" t="s">
        <v>32</v>
      </c>
      <c r="E60" s="61" t="s">
        <v>3</v>
      </c>
      <c r="F60" s="61" t="s">
        <v>19</v>
      </c>
    </row>
    <row r="61" spans="1:6" x14ac:dyDescent="0.3">
      <c r="A61" s="14" t="s">
        <v>69</v>
      </c>
      <c r="B61" s="38">
        <v>0</v>
      </c>
      <c r="C61" s="38">
        <v>3</v>
      </c>
      <c r="D61" s="38">
        <v>0</v>
      </c>
      <c r="E61" s="38">
        <f t="shared" ref="E61:E70" si="4">SUM(B61:D61)</f>
        <v>3</v>
      </c>
      <c r="F61" s="40" t="s">
        <v>20</v>
      </c>
    </row>
    <row r="62" spans="1:6" x14ac:dyDescent="0.3">
      <c r="A62" s="62" t="s">
        <v>29</v>
      </c>
      <c r="B62" s="38">
        <v>0</v>
      </c>
      <c r="C62" s="38">
        <v>0</v>
      </c>
      <c r="D62" s="38">
        <v>3</v>
      </c>
      <c r="E62" s="38">
        <f t="shared" si="4"/>
        <v>3</v>
      </c>
      <c r="F62" s="40" t="s">
        <v>22</v>
      </c>
    </row>
    <row r="63" spans="1:6" x14ac:dyDescent="0.3">
      <c r="A63" s="62" t="s">
        <v>70</v>
      </c>
      <c r="B63" s="38">
        <v>0</v>
      </c>
      <c r="C63" s="38">
        <v>0</v>
      </c>
      <c r="D63" s="38">
        <v>22</v>
      </c>
      <c r="E63" s="38">
        <f t="shared" si="4"/>
        <v>22</v>
      </c>
      <c r="F63" s="40" t="s">
        <v>22</v>
      </c>
    </row>
    <row r="64" spans="1:6" x14ac:dyDescent="0.3">
      <c r="A64" s="62" t="s">
        <v>74</v>
      </c>
      <c r="B64" s="38">
        <v>0</v>
      </c>
      <c r="C64" s="38">
        <v>0</v>
      </c>
      <c r="D64" s="38">
        <v>23</v>
      </c>
      <c r="E64" s="38">
        <f t="shared" si="4"/>
        <v>23</v>
      </c>
      <c r="F64" s="40" t="s">
        <v>22</v>
      </c>
    </row>
    <row r="65" spans="1:8" x14ac:dyDescent="0.3">
      <c r="A65" s="62" t="s">
        <v>71</v>
      </c>
      <c r="B65" s="38">
        <v>3</v>
      </c>
      <c r="C65" s="38">
        <v>0</v>
      </c>
      <c r="D65" s="38">
        <v>0</v>
      </c>
      <c r="E65" s="38">
        <f t="shared" si="4"/>
        <v>3</v>
      </c>
      <c r="F65" s="40" t="s">
        <v>22</v>
      </c>
    </row>
    <row r="66" spans="1:8" x14ac:dyDescent="0.3">
      <c r="A66" s="62" t="s">
        <v>13</v>
      </c>
      <c r="B66" s="38">
        <v>0</v>
      </c>
      <c r="C66" s="38">
        <v>0</v>
      </c>
      <c r="D66" s="38">
        <v>4</v>
      </c>
      <c r="E66" s="38">
        <f t="shared" si="4"/>
        <v>4</v>
      </c>
      <c r="F66" s="40" t="s">
        <v>20</v>
      </c>
    </row>
    <row r="67" spans="1:8" x14ac:dyDescent="0.3">
      <c r="A67" s="62" t="s">
        <v>73</v>
      </c>
      <c r="B67" s="38">
        <v>0</v>
      </c>
      <c r="C67" s="38">
        <v>0</v>
      </c>
      <c r="D67" s="38">
        <v>22</v>
      </c>
      <c r="E67" s="38">
        <f t="shared" si="4"/>
        <v>22</v>
      </c>
      <c r="F67" s="40" t="s">
        <v>22</v>
      </c>
    </row>
    <row r="68" spans="1:8" x14ac:dyDescent="0.3">
      <c r="A68" s="62" t="s">
        <v>75</v>
      </c>
      <c r="B68" s="38">
        <v>0</v>
      </c>
      <c r="C68" s="38">
        <v>0</v>
      </c>
      <c r="D68" s="38">
        <v>9</v>
      </c>
      <c r="E68" s="38">
        <f t="shared" si="4"/>
        <v>9</v>
      </c>
      <c r="F68" s="40" t="s">
        <v>22</v>
      </c>
    </row>
    <row r="69" spans="1:8" x14ac:dyDescent="0.3">
      <c r="A69" s="62" t="s">
        <v>16</v>
      </c>
      <c r="B69" s="38">
        <v>0</v>
      </c>
      <c r="C69" s="38">
        <v>0</v>
      </c>
      <c r="D69" s="38">
        <v>301</v>
      </c>
      <c r="E69" s="38">
        <f t="shared" si="4"/>
        <v>301</v>
      </c>
      <c r="F69" s="40" t="s">
        <v>16</v>
      </c>
    </row>
    <row r="70" spans="1:8" x14ac:dyDescent="0.3">
      <c r="A70" s="62" t="s">
        <v>72</v>
      </c>
      <c r="B70" s="38">
        <v>0</v>
      </c>
      <c r="C70" s="38">
        <v>0</v>
      </c>
      <c r="D70" s="38">
        <v>7</v>
      </c>
      <c r="E70" s="38">
        <f t="shared" si="4"/>
        <v>7</v>
      </c>
      <c r="F70" s="40" t="s">
        <v>22</v>
      </c>
    </row>
    <row r="71" spans="1:8" x14ac:dyDescent="0.3">
      <c r="A71" s="41" t="s">
        <v>68</v>
      </c>
      <c r="B71" s="42">
        <f>SUM(B61:B70)</f>
        <v>3</v>
      </c>
      <c r="C71" s="42">
        <f>SUM(C61:C70)</f>
        <v>3</v>
      </c>
      <c r="D71" s="42">
        <f>SUM(D61:D70)</f>
        <v>391</v>
      </c>
      <c r="E71" s="42">
        <f>SUM(E61:E70)</f>
        <v>397</v>
      </c>
      <c r="F71" s="43"/>
    </row>
    <row r="72" spans="1:8" s="65" customFormat="1" x14ac:dyDescent="0.3">
      <c r="A72" s="66"/>
      <c r="B72" s="64"/>
      <c r="C72" s="64"/>
      <c r="D72" s="64"/>
      <c r="E72" s="64"/>
      <c r="F72" s="46"/>
    </row>
    <row r="73" spans="1:8" ht="46.8" x14ac:dyDescent="0.3">
      <c r="A73" s="36" t="s">
        <v>65</v>
      </c>
      <c r="B73" s="61" t="s">
        <v>31</v>
      </c>
      <c r="C73" s="61" t="s">
        <v>33</v>
      </c>
      <c r="D73" s="61" t="s">
        <v>32</v>
      </c>
      <c r="E73" s="61" t="s">
        <v>3</v>
      </c>
      <c r="F73" s="61" t="s">
        <v>19</v>
      </c>
    </row>
    <row r="74" spans="1:8" x14ac:dyDescent="0.3">
      <c r="A74" s="14" t="s">
        <v>8</v>
      </c>
      <c r="B74" s="38">
        <v>0</v>
      </c>
      <c r="C74" s="38">
        <v>28</v>
      </c>
      <c r="D74" s="38">
        <f>69-C74</f>
        <v>41</v>
      </c>
      <c r="E74" s="38">
        <f>SUM(B74:D74)</f>
        <v>69</v>
      </c>
      <c r="F74" s="40" t="s">
        <v>53</v>
      </c>
    </row>
    <row r="75" spans="1:8" x14ac:dyDescent="0.3">
      <c r="A75" s="14" t="s">
        <v>55</v>
      </c>
      <c r="B75" s="38">
        <v>0</v>
      </c>
      <c r="C75" s="38">
        <v>1</v>
      </c>
      <c r="D75" s="38">
        <v>0</v>
      </c>
      <c r="E75" s="38">
        <f>SUM(B75:D75)</f>
        <v>1</v>
      </c>
      <c r="F75" s="40" t="s">
        <v>20</v>
      </c>
    </row>
    <row r="76" spans="1:8" x14ac:dyDescent="0.3">
      <c r="A76" s="62" t="s">
        <v>13</v>
      </c>
      <c r="B76" s="38">
        <v>0</v>
      </c>
      <c r="C76" s="38">
        <v>0</v>
      </c>
      <c r="D76" s="38">
        <v>3</v>
      </c>
      <c r="E76" s="38">
        <f>SUM(B76:D76)</f>
        <v>3</v>
      </c>
      <c r="F76" s="40" t="s">
        <v>24</v>
      </c>
    </row>
    <row r="77" spans="1:8" x14ac:dyDescent="0.3">
      <c r="A77" s="62" t="s">
        <v>2</v>
      </c>
      <c r="B77" s="38">
        <v>0</v>
      </c>
      <c r="C77" s="38">
        <v>0</v>
      </c>
      <c r="D77" s="38">
        <v>11</v>
      </c>
      <c r="E77" s="38">
        <f>SUM(B77:D77)</f>
        <v>11</v>
      </c>
      <c r="F77" s="40" t="s">
        <v>26</v>
      </c>
    </row>
    <row r="78" spans="1:8" x14ac:dyDescent="0.3">
      <c r="A78" s="41" t="s">
        <v>66</v>
      </c>
      <c r="B78" s="42">
        <f>SUM(B74:B77)</f>
        <v>0</v>
      </c>
      <c r="C78" s="42">
        <f>SUM(C74:C77)</f>
        <v>29</v>
      </c>
      <c r="D78" s="42">
        <f>SUM(D74:D77)</f>
        <v>55</v>
      </c>
      <c r="E78" s="42">
        <f>SUM(E74:E77)</f>
        <v>84</v>
      </c>
      <c r="F78" s="43"/>
    </row>
    <row r="79" spans="1:8" x14ac:dyDescent="0.3">
      <c r="A79" s="63"/>
      <c r="B79" s="64"/>
      <c r="C79" s="64"/>
      <c r="D79" s="64"/>
      <c r="E79" s="64"/>
      <c r="F79" s="46"/>
      <c r="G79" s="65"/>
      <c r="H79" s="65"/>
    </row>
    <row r="80" spans="1:8" ht="46.8" x14ac:dyDescent="0.3">
      <c r="A80" s="47" t="s">
        <v>67</v>
      </c>
      <c r="B80" s="58" t="s">
        <v>31</v>
      </c>
      <c r="C80" s="58" t="s">
        <v>33</v>
      </c>
      <c r="D80" s="58" t="s">
        <v>32</v>
      </c>
      <c r="E80" s="58" t="s">
        <v>3</v>
      </c>
      <c r="F80" s="60" t="s">
        <v>19</v>
      </c>
    </row>
    <row r="81" spans="1:6" x14ac:dyDescent="0.3">
      <c r="A81" s="48" t="s">
        <v>62</v>
      </c>
      <c r="B81" s="49">
        <v>0</v>
      </c>
      <c r="C81" s="49">
        <v>0</v>
      </c>
      <c r="D81" s="49">
        <v>20</v>
      </c>
      <c r="E81" s="49">
        <v>20</v>
      </c>
      <c r="F81" s="49" t="s">
        <v>22</v>
      </c>
    </row>
    <row r="82" spans="1:6" x14ac:dyDescent="0.3">
      <c r="A82" s="48" t="s">
        <v>63</v>
      </c>
      <c r="B82" s="49">
        <v>0</v>
      </c>
      <c r="C82" s="49">
        <v>0</v>
      </c>
      <c r="D82" s="49">
        <v>42</v>
      </c>
      <c r="E82" s="49">
        <v>42</v>
      </c>
      <c r="F82" s="49" t="s">
        <v>22</v>
      </c>
    </row>
    <row r="83" spans="1:6" x14ac:dyDescent="0.3">
      <c r="A83" s="48" t="s">
        <v>29</v>
      </c>
      <c r="B83" s="49">
        <v>0</v>
      </c>
      <c r="C83" s="49">
        <v>0</v>
      </c>
      <c r="D83" s="49">
        <v>30</v>
      </c>
      <c r="E83" s="49">
        <v>30</v>
      </c>
      <c r="F83" s="49" t="s">
        <v>22</v>
      </c>
    </row>
    <row r="84" spans="1:6" x14ac:dyDescent="0.3">
      <c r="A84" s="48" t="s">
        <v>64</v>
      </c>
      <c r="B84" s="49">
        <v>4</v>
      </c>
      <c r="C84" s="49">
        <v>0</v>
      </c>
      <c r="D84" s="49">
        <v>0</v>
      </c>
      <c r="E84" s="49">
        <v>4</v>
      </c>
      <c r="F84" s="49" t="s">
        <v>21</v>
      </c>
    </row>
    <row r="85" spans="1:6" x14ac:dyDescent="0.3">
      <c r="A85" s="59" t="s">
        <v>61</v>
      </c>
      <c r="B85" s="49">
        <v>0</v>
      </c>
      <c r="C85" s="49">
        <v>0</v>
      </c>
      <c r="D85" s="49">
        <v>92</v>
      </c>
      <c r="E85" s="49">
        <v>96</v>
      </c>
      <c r="F85" s="26"/>
    </row>
    <row r="86" spans="1:6" x14ac:dyDescent="0.3">
      <c r="A86" s="57"/>
      <c r="B86" s="57"/>
      <c r="C86" s="57"/>
      <c r="D86" s="57"/>
      <c r="E86" s="57"/>
      <c r="F86" s="26"/>
    </row>
    <row r="87" spans="1:6" ht="46.8" x14ac:dyDescent="0.3">
      <c r="A87" s="50" t="s">
        <v>65</v>
      </c>
      <c r="B87" s="56" t="s">
        <v>31</v>
      </c>
      <c r="C87" s="56" t="s">
        <v>33</v>
      </c>
      <c r="D87" s="56" t="s">
        <v>32</v>
      </c>
      <c r="E87" s="56" t="s">
        <v>3</v>
      </c>
      <c r="F87" s="55" t="s">
        <v>19</v>
      </c>
    </row>
    <row r="88" spans="1:6" x14ac:dyDescent="0.3">
      <c r="A88" s="37" t="s">
        <v>57</v>
      </c>
      <c r="B88" s="38">
        <v>0</v>
      </c>
      <c r="C88" s="38">
        <v>0</v>
      </c>
      <c r="D88" s="38">
        <v>4</v>
      </c>
      <c r="E88" s="38">
        <f t="shared" ref="E88:E97" si="5">SUM(B88:D88)</f>
        <v>4</v>
      </c>
      <c r="F88" s="40" t="s">
        <v>22</v>
      </c>
    </row>
    <row r="89" spans="1:6" x14ac:dyDescent="0.3">
      <c r="A89" s="37" t="s">
        <v>5</v>
      </c>
      <c r="B89" s="38">
        <v>0</v>
      </c>
      <c r="C89" s="38">
        <v>3</v>
      </c>
      <c r="D89" s="38">
        <v>0</v>
      </c>
      <c r="E89" s="38">
        <f t="shared" si="5"/>
        <v>3</v>
      </c>
      <c r="F89" s="40" t="s">
        <v>20</v>
      </c>
    </row>
    <row r="90" spans="1:6" x14ac:dyDescent="0.3">
      <c r="A90" s="37" t="s">
        <v>7</v>
      </c>
      <c r="B90" s="38">
        <v>0</v>
      </c>
      <c r="C90" s="38">
        <v>0</v>
      </c>
      <c r="D90" s="38">
        <v>15</v>
      </c>
      <c r="E90" s="38">
        <f t="shared" si="5"/>
        <v>15</v>
      </c>
      <c r="F90" s="40" t="s">
        <v>20</v>
      </c>
    </row>
    <row r="91" spans="1:6" x14ac:dyDescent="0.3">
      <c r="A91" s="37" t="s">
        <v>59</v>
      </c>
      <c r="B91" s="38">
        <v>6</v>
      </c>
      <c r="C91" s="38">
        <v>0</v>
      </c>
      <c r="D91" s="38">
        <v>0</v>
      </c>
      <c r="E91" s="38">
        <f t="shared" si="5"/>
        <v>6</v>
      </c>
      <c r="F91" s="40" t="s">
        <v>60</v>
      </c>
    </row>
    <row r="92" spans="1:6" x14ac:dyDescent="0.3">
      <c r="A92" s="37" t="s">
        <v>29</v>
      </c>
      <c r="B92" s="38">
        <v>0</v>
      </c>
      <c r="C92" s="38">
        <v>0</v>
      </c>
      <c r="D92" s="38">
        <v>4</v>
      </c>
      <c r="E92" s="38">
        <f t="shared" si="5"/>
        <v>4</v>
      </c>
      <c r="F92" s="40" t="s">
        <v>22</v>
      </c>
    </row>
    <row r="93" spans="1:6" x14ac:dyDescent="0.3">
      <c r="A93" s="37" t="s">
        <v>55</v>
      </c>
      <c r="B93" s="38">
        <v>0</v>
      </c>
      <c r="C93" s="38">
        <v>1</v>
      </c>
      <c r="D93" s="38">
        <v>0</v>
      </c>
      <c r="E93" s="38">
        <f t="shared" si="5"/>
        <v>1</v>
      </c>
      <c r="F93" s="40" t="s">
        <v>20</v>
      </c>
    </row>
    <row r="94" spans="1:6" x14ac:dyDescent="0.3">
      <c r="A94" s="37" t="s">
        <v>12</v>
      </c>
      <c r="B94" s="38">
        <v>1</v>
      </c>
      <c r="C94" s="38">
        <v>0</v>
      </c>
      <c r="D94" s="38">
        <v>0</v>
      </c>
      <c r="E94" s="38">
        <f t="shared" si="5"/>
        <v>1</v>
      </c>
      <c r="F94" s="40" t="s">
        <v>22</v>
      </c>
    </row>
    <row r="95" spans="1:6" x14ac:dyDescent="0.3">
      <c r="A95" s="37" t="s">
        <v>17</v>
      </c>
      <c r="B95" s="38">
        <v>0</v>
      </c>
      <c r="C95" s="38">
        <v>0</v>
      </c>
      <c r="D95" s="38">
        <v>2</v>
      </c>
      <c r="E95" s="38">
        <f t="shared" si="5"/>
        <v>2</v>
      </c>
      <c r="F95" s="40" t="s">
        <v>27</v>
      </c>
    </row>
    <row r="96" spans="1:6" x14ac:dyDescent="0.3">
      <c r="A96" s="37" t="s">
        <v>58</v>
      </c>
      <c r="B96" s="38">
        <v>0</v>
      </c>
      <c r="C96" s="38">
        <v>0</v>
      </c>
      <c r="D96" s="38">
        <v>12</v>
      </c>
      <c r="E96" s="38">
        <f t="shared" si="5"/>
        <v>12</v>
      </c>
      <c r="F96" s="40" t="s">
        <v>22</v>
      </c>
    </row>
    <row r="97" spans="1:6" x14ac:dyDescent="0.3">
      <c r="A97" s="51" t="s">
        <v>47</v>
      </c>
      <c r="B97" s="52">
        <v>3</v>
      </c>
      <c r="C97" s="52">
        <v>0</v>
      </c>
      <c r="D97" s="52">
        <v>0</v>
      </c>
      <c r="E97" s="52">
        <f t="shared" si="5"/>
        <v>3</v>
      </c>
      <c r="F97" s="40" t="s">
        <v>48</v>
      </c>
    </row>
    <row r="98" spans="1:6" x14ac:dyDescent="0.3">
      <c r="A98" s="53" t="s">
        <v>56</v>
      </c>
      <c r="B98" s="54">
        <f>SUM(B88:B97)</f>
        <v>10</v>
      </c>
      <c r="C98" s="54">
        <f>SUM(C88:C97)</f>
        <v>4</v>
      </c>
      <c r="D98" s="54">
        <f>SUM(D88:D97)</f>
        <v>37</v>
      </c>
      <c r="E98" s="54">
        <f>SUM(E88:E97)</f>
        <v>51</v>
      </c>
      <c r="F98" s="43"/>
    </row>
    <row r="99" spans="1:6" x14ac:dyDescent="0.3">
      <c r="A99" s="45"/>
      <c r="B99" s="44"/>
      <c r="C99" s="44"/>
      <c r="D99" s="44"/>
      <c r="E99" s="44"/>
      <c r="F99" s="46"/>
    </row>
    <row r="100" spans="1:6" ht="46.8" x14ac:dyDescent="0.3">
      <c r="A100" s="36" t="s">
        <v>65</v>
      </c>
      <c r="B100" s="55" t="s">
        <v>31</v>
      </c>
      <c r="C100" s="55" t="s">
        <v>33</v>
      </c>
      <c r="D100" s="55" t="s">
        <v>32</v>
      </c>
      <c r="E100" s="55" t="s">
        <v>3</v>
      </c>
      <c r="F100" s="55" t="s">
        <v>19</v>
      </c>
    </row>
    <row r="101" spans="1:6" x14ac:dyDescent="0.3">
      <c r="A101" s="37" t="s">
        <v>6</v>
      </c>
      <c r="B101" s="38">
        <v>3</v>
      </c>
      <c r="C101" s="38">
        <v>0</v>
      </c>
      <c r="D101" s="38">
        <v>0</v>
      </c>
      <c r="E101" s="38">
        <f>SUM(B101:D101)</f>
        <v>3</v>
      </c>
      <c r="F101" s="39" t="s">
        <v>20</v>
      </c>
    </row>
    <row r="102" spans="1:6" x14ac:dyDescent="0.3">
      <c r="A102" s="37" t="s">
        <v>50</v>
      </c>
      <c r="B102" s="38">
        <v>0</v>
      </c>
      <c r="C102" s="38">
        <v>15</v>
      </c>
      <c r="D102" s="38">
        <v>0</v>
      </c>
      <c r="E102" s="38">
        <f>SUM(B102:D102)</f>
        <v>15</v>
      </c>
      <c r="F102" s="39" t="s">
        <v>23</v>
      </c>
    </row>
    <row r="103" spans="1:6" x14ac:dyDescent="0.3">
      <c r="A103" s="37" t="s">
        <v>29</v>
      </c>
      <c r="B103" s="38">
        <v>0</v>
      </c>
      <c r="C103" s="38">
        <v>0</v>
      </c>
      <c r="D103" s="38">
        <v>2</v>
      </c>
      <c r="E103" s="38">
        <f>SUM(B103:D103)</f>
        <v>2</v>
      </c>
      <c r="F103" s="39" t="s">
        <v>22</v>
      </c>
    </row>
    <row r="104" spans="1:6" x14ac:dyDescent="0.3">
      <c r="A104" s="37" t="s">
        <v>13</v>
      </c>
      <c r="B104" s="38">
        <v>0</v>
      </c>
      <c r="C104" s="38">
        <v>0</v>
      </c>
      <c r="D104" s="38">
        <v>5</v>
      </c>
      <c r="E104" s="38">
        <f>SUM(B104:D104)</f>
        <v>5</v>
      </c>
      <c r="F104" s="39" t="s">
        <v>24</v>
      </c>
    </row>
    <row r="105" spans="1:6" x14ac:dyDescent="0.3">
      <c r="A105" s="37" t="s">
        <v>17</v>
      </c>
      <c r="B105" s="38">
        <v>1</v>
      </c>
      <c r="C105" s="38">
        <v>0</v>
      </c>
      <c r="D105" s="38">
        <v>0</v>
      </c>
      <c r="E105" s="38">
        <f>SUM(B105:D105)</f>
        <v>1</v>
      </c>
      <c r="F105" s="40" t="s">
        <v>52</v>
      </c>
    </row>
    <row r="106" spans="1:6" x14ac:dyDescent="0.3">
      <c r="A106" s="41" t="s">
        <v>54</v>
      </c>
      <c r="B106" s="42">
        <f>SUM(B101:B105)</f>
        <v>4</v>
      </c>
      <c r="C106" s="42">
        <f>SUM(C101:C105)</f>
        <v>15</v>
      </c>
      <c r="D106" s="42">
        <f>SUM(D101:D105)</f>
        <v>7</v>
      </c>
      <c r="E106" s="42">
        <f>SUM(E101:E105)</f>
        <v>26</v>
      </c>
      <c r="F106" s="43"/>
    </row>
    <row r="107" spans="1:6" x14ac:dyDescent="0.3">
      <c r="A107" s="178" t="s">
        <v>51</v>
      </c>
      <c r="B107" s="178"/>
      <c r="C107" s="178"/>
      <c r="D107" s="178"/>
      <c r="E107" s="44"/>
      <c r="F107" s="43"/>
    </row>
    <row r="108" spans="1:6" s="31" customFormat="1" x14ac:dyDescent="0.3">
      <c r="A108" s="2"/>
      <c r="B108" s="2"/>
      <c r="C108" s="2"/>
      <c r="D108" s="2"/>
      <c r="E108" s="2"/>
      <c r="F108" s="2"/>
    </row>
    <row r="109" spans="1:6" ht="46.8" x14ac:dyDescent="0.3">
      <c r="A109" s="12" t="s">
        <v>65</v>
      </c>
      <c r="B109" s="13" t="s">
        <v>31</v>
      </c>
      <c r="C109" s="13" t="s">
        <v>33</v>
      </c>
      <c r="D109" s="13" t="s">
        <v>32</v>
      </c>
      <c r="E109" s="13" t="s">
        <v>3</v>
      </c>
      <c r="F109" s="13" t="s">
        <v>19</v>
      </c>
    </row>
    <row r="110" spans="1:6" x14ac:dyDescent="0.3">
      <c r="A110" s="27" t="s">
        <v>47</v>
      </c>
      <c r="B110" s="28">
        <v>8</v>
      </c>
      <c r="C110" s="28">
        <v>0</v>
      </c>
      <c r="D110" s="28">
        <v>0</v>
      </c>
      <c r="E110" s="28">
        <f>SUM(B110:D110)</f>
        <v>8</v>
      </c>
      <c r="F110" s="13" t="s">
        <v>48</v>
      </c>
    </row>
    <row r="111" spans="1:6" x14ac:dyDescent="0.3">
      <c r="A111" s="15" t="s">
        <v>49</v>
      </c>
      <c r="B111" s="1">
        <f>SUM(B110:B110)</f>
        <v>8</v>
      </c>
      <c r="C111" s="1">
        <f>SUM(C110:C110)</f>
        <v>0</v>
      </c>
      <c r="D111" s="1">
        <f>SUM(D110:D110)</f>
        <v>0</v>
      </c>
      <c r="E111" s="1">
        <f>SUM(E110:E110)</f>
        <v>8</v>
      </c>
      <c r="F111" s="6"/>
    </row>
    <row r="112" spans="1:6" s="31" customFormat="1" x14ac:dyDescent="0.3">
      <c r="A112" s="2"/>
      <c r="B112" s="2"/>
      <c r="C112" s="2"/>
      <c r="D112" s="2"/>
      <c r="E112" s="2"/>
      <c r="F112" s="2"/>
    </row>
    <row r="113" spans="1:6" s="31" customFormat="1" ht="46.8" x14ac:dyDescent="0.3">
      <c r="A113" s="12" t="s">
        <v>65</v>
      </c>
      <c r="B113" s="13" t="s">
        <v>31</v>
      </c>
      <c r="C113" s="13" t="s">
        <v>33</v>
      </c>
      <c r="D113" s="13" t="s">
        <v>32</v>
      </c>
      <c r="E113" s="13" t="s">
        <v>3</v>
      </c>
      <c r="F113" s="13" t="s">
        <v>19</v>
      </c>
    </row>
    <row r="114" spans="1:6" s="31" customFormat="1" x14ac:dyDescent="0.3">
      <c r="A114" s="27" t="s">
        <v>5</v>
      </c>
      <c r="B114" s="28">
        <v>0</v>
      </c>
      <c r="C114" s="28">
        <v>1</v>
      </c>
      <c r="D114" s="28">
        <v>0</v>
      </c>
      <c r="E114" s="28">
        <f>SUM(B114:D114)</f>
        <v>1</v>
      </c>
      <c r="F114" s="13"/>
    </row>
    <row r="115" spans="1:6" s="31" customFormat="1" x14ac:dyDescent="0.3">
      <c r="A115" s="29" t="s">
        <v>40</v>
      </c>
      <c r="B115" s="28">
        <v>1</v>
      </c>
      <c r="C115" s="28">
        <v>0</v>
      </c>
      <c r="D115" s="28">
        <v>15</v>
      </c>
      <c r="E115" s="30">
        <f t="shared" ref="E115:E122" si="6">SUM(B115:D115)</f>
        <v>16</v>
      </c>
      <c r="F115" s="29" t="s">
        <v>23</v>
      </c>
    </row>
    <row r="116" spans="1:6" s="31" customFormat="1" x14ac:dyDescent="0.3">
      <c r="A116" s="29" t="s">
        <v>46</v>
      </c>
      <c r="B116" s="28">
        <v>8</v>
      </c>
      <c r="C116" s="28">
        <v>0</v>
      </c>
      <c r="D116" s="28">
        <v>0</v>
      </c>
      <c r="E116" s="30">
        <f t="shared" si="6"/>
        <v>8</v>
      </c>
      <c r="F116" s="29" t="s">
        <v>22</v>
      </c>
    </row>
    <row r="117" spans="1:6" x14ac:dyDescent="0.3">
      <c r="A117" s="29" t="s">
        <v>29</v>
      </c>
      <c r="B117" s="28">
        <v>0</v>
      </c>
      <c r="C117" s="28">
        <v>0</v>
      </c>
      <c r="D117" s="28">
        <v>4</v>
      </c>
      <c r="E117" s="30">
        <f t="shared" si="6"/>
        <v>4</v>
      </c>
      <c r="F117" s="29" t="s">
        <v>22</v>
      </c>
    </row>
    <row r="118" spans="1:6" x14ac:dyDescent="0.3">
      <c r="A118" s="29" t="s">
        <v>45</v>
      </c>
      <c r="B118" s="28">
        <v>46</v>
      </c>
      <c r="C118" s="28">
        <v>0</v>
      </c>
      <c r="D118" s="28">
        <v>0</v>
      </c>
      <c r="E118" s="30">
        <f t="shared" si="6"/>
        <v>46</v>
      </c>
      <c r="F118" s="29" t="s">
        <v>21</v>
      </c>
    </row>
    <row r="119" spans="1:6" x14ac:dyDescent="0.3">
      <c r="A119" s="29" t="s">
        <v>14</v>
      </c>
      <c r="B119" s="28">
        <v>0</v>
      </c>
      <c r="C119" s="28">
        <v>10</v>
      </c>
      <c r="D119" s="28">
        <v>0</v>
      </c>
      <c r="E119" s="30">
        <f t="shared" si="6"/>
        <v>10</v>
      </c>
      <c r="F119" s="29" t="s">
        <v>25</v>
      </c>
    </row>
    <row r="120" spans="1:6" x14ac:dyDescent="0.3">
      <c r="A120" s="14" t="s">
        <v>15</v>
      </c>
      <c r="B120" s="3">
        <v>0</v>
      </c>
      <c r="C120" s="3">
        <v>0</v>
      </c>
      <c r="D120" s="3">
        <v>1</v>
      </c>
      <c r="E120" s="3">
        <f t="shared" si="6"/>
        <v>1</v>
      </c>
      <c r="F120" s="32" t="s">
        <v>20</v>
      </c>
    </row>
    <row r="121" spans="1:6" x14ac:dyDescent="0.3">
      <c r="A121" s="14" t="s">
        <v>38</v>
      </c>
      <c r="B121" s="3">
        <v>0</v>
      </c>
      <c r="C121" s="3">
        <v>10</v>
      </c>
      <c r="D121" s="3">
        <v>0</v>
      </c>
      <c r="E121" s="3">
        <f t="shared" si="6"/>
        <v>10</v>
      </c>
      <c r="F121" s="32" t="s">
        <v>26</v>
      </c>
    </row>
    <row r="122" spans="1:6" x14ac:dyDescent="0.3">
      <c r="A122" s="14" t="s">
        <v>18</v>
      </c>
      <c r="B122" s="3">
        <v>0</v>
      </c>
      <c r="C122" s="3">
        <v>0</v>
      </c>
      <c r="D122" s="3">
        <v>4</v>
      </c>
      <c r="E122" s="3">
        <f t="shared" si="6"/>
        <v>4</v>
      </c>
      <c r="F122" s="32" t="s">
        <v>30</v>
      </c>
    </row>
    <row r="123" spans="1:6" s="33" customFormat="1" x14ac:dyDescent="0.3">
      <c r="A123" s="15" t="s">
        <v>39</v>
      </c>
      <c r="B123" s="1">
        <f>SUM(B114:B122)</f>
        <v>55</v>
      </c>
      <c r="C123" s="1">
        <f>SUM(C114:C122)</f>
        <v>21</v>
      </c>
      <c r="D123" s="1">
        <f>SUM(D114:D122)</f>
        <v>24</v>
      </c>
      <c r="E123" s="1">
        <f>SUM(E114:E122)</f>
        <v>100</v>
      </c>
      <c r="F123" s="6"/>
    </row>
    <row r="124" spans="1:6" s="34" customFormat="1" x14ac:dyDescent="0.3">
      <c r="A124" s="2"/>
      <c r="B124" s="2"/>
      <c r="C124" s="2"/>
      <c r="D124" s="2"/>
      <c r="E124" s="2"/>
      <c r="F124" s="2"/>
    </row>
    <row r="125" spans="1:6" ht="46.8" x14ac:dyDescent="0.3">
      <c r="A125" s="12" t="s">
        <v>65</v>
      </c>
      <c r="B125" s="13" t="s">
        <v>31</v>
      </c>
      <c r="C125" s="13" t="s">
        <v>33</v>
      </c>
      <c r="D125" s="13" t="s">
        <v>32</v>
      </c>
      <c r="E125" s="13" t="s">
        <v>3</v>
      </c>
      <c r="F125" s="13" t="s">
        <v>19</v>
      </c>
    </row>
    <row r="126" spans="1:6" x14ac:dyDescent="0.3">
      <c r="A126" s="16" t="s">
        <v>4</v>
      </c>
      <c r="B126" s="17">
        <v>0</v>
      </c>
      <c r="C126" s="17">
        <v>1</v>
      </c>
      <c r="D126" s="17">
        <v>0</v>
      </c>
      <c r="E126" s="3">
        <f>SUM(B126:D126)</f>
        <v>1</v>
      </c>
      <c r="F126" s="16" t="s">
        <v>21</v>
      </c>
    </row>
    <row r="127" spans="1:6" x14ac:dyDescent="0.3">
      <c r="A127" s="16" t="s">
        <v>5</v>
      </c>
      <c r="B127" s="17">
        <v>0</v>
      </c>
      <c r="C127" s="17">
        <v>0</v>
      </c>
      <c r="D127" s="17">
        <v>17</v>
      </c>
      <c r="E127" s="3">
        <f>SUM(B127:D127)</f>
        <v>17</v>
      </c>
      <c r="F127" s="16" t="s">
        <v>20</v>
      </c>
    </row>
    <row r="128" spans="1:6" x14ac:dyDescent="0.3">
      <c r="A128" s="14" t="s">
        <v>36</v>
      </c>
      <c r="B128" s="3">
        <v>2</v>
      </c>
      <c r="C128" s="3">
        <v>0</v>
      </c>
      <c r="D128" s="3">
        <v>0</v>
      </c>
      <c r="E128" s="3">
        <f>SUM(B128:D128)</f>
        <v>2</v>
      </c>
      <c r="F128" s="4" t="s">
        <v>37</v>
      </c>
    </row>
    <row r="129" spans="1:6" x14ac:dyDescent="0.3">
      <c r="A129" s="14" t="s">
        <v>29</v>
      </c>
      <c r="B129" s="3">
        <v>0</v>
      </c>
      <c r="C129" s="3">
        <v>4</v>
      </c>
      <c r="D129" s="3">
        <v>25</v>
      </c>
      <c r="E129" s="3">
        <f>SUM(B129:D129)</f>
        <v>29</v>
      </c>
      <c r="F129" s="4" t="s">
        <v>22</v>
      </c>
    </row>
    <row r="130" spans="1:6" s="33" customFormat="1" x14ac:dyDescent="0.3">
      <c r="A130" s="14" t="s">
        <v>38</v>
      </c>
      <c r="B130" s="3">
        <v>5</v>
      </c>
      <c r="C130" s="3">
        <v>0</v>
      </c>
      <c r="D130" s="3">
        <v>0</v>
      </c>
      <c r="E130" s="3">
        <f>SUM(B130:D130)</f>
        <v>5</v>
      </c>
      <c r="F130" s="4" t="s">
        <v>26</v>
      </c>
    </row>
    <row r="131" spans="1:6" x14ac:dyDescent="0.3">
      <c r="A131" s="18" t="s">
        <v>35</v>
      </c>
      <c r="B131" s="19">
        <f>SUM(B126:B129)</f>
        <v>2</v>
      </c>
      <c r="C131" s="19">
        <f>SUM(C126:C130)</f>
        <v>5</v>
      </c>
      <c r="D131" s="19">
        <f>SUM(D126:D130)</f>
        <v>42</v>
      </c>
      <c r="E131" s="19">
        <f>SUM(E126:E130)</f>
        <v>54</v>
      </c>
      <c r="F131" s="6"/>
    </row>
    <row r="132" spans="1:6" x14ac:dyDescent="0.3">
      <c r="A132" s="20"/>
      <c r="B132" s="21"/>
      <c r="C132" s="21"/>
      <c r="D132" s="21"/>
      <c r="E132" s="22"/>
      <c r="F132" s="23"/>
    </row>
    <row r="133" spans="1:6" ht="46.8" x14ac:dyDescent="0.3">
      <c r="A133" s="24" t="s">
        <v>65</v>
      </c>
      <c r="B133" s="25" t="s">
        <v>31</v>
      </c>
      <c r="C133" s="25" t="s">
        <v>33</v>
      </c>
      <c r="D133" s="25" t="s">
        <v>32</v>
      </c>
      <c r="E133" s="25" t="s">
        <v>3</v>
      </c>
      <c r="F133" s="13" t="s">
        <v>19</v>
      </c>
    </row>
    <row r="134" spans="1:6" x14ac:dyDescent="0.3">
      <c r="A134" s="14" t="s">
        <v>6</v>
      </c>
      <c r="B134" s="3">
        <v>0</v>
      </c>
      <c r="C134" s="3">
        <v>6</v>
      </c>
      <c r="D134" s="3">
        <v>0</v>
      </c>
      <c r="E134" s="3">
        <f>SUM(B134:D134)</f>
        <v>6</v>
      </c>
      <c r="F134" s="4" t="s">
        <v>20</v>
      </c>
    </row>
    <row r="135" spans="1:6" x14ac:dyDescent="0.3">
      <c r="A135" s="14" t="s">
        <v>7</v>
      </c>
      <c r="B135" s="3">
        <v>4</v>
      </c>
      <c r="C135" s="3">
        <v>6</v>
      </c>
      <c r="D135" s="3">
        <v>0</v>
      </c>
      <c r="E135" s="3">
        <f>SUM(B135:D135)</f>
        <v>10</v>
      </c>
      <c r="F135" s="5" t="s">
        <v>20</v>
      </c>
    </row>
    <row r="136" spans="1:6" x14ac:dyDescent="0.3">
      <c r="A136" s="14" t="s">
        <v>29</v>
      </c>
      <c r="B136" s="3">
        <v>0</v>
      </c>
      <c r="C136" s="3">
        <v>0</v>
      </c>
      <c r="D136" s="3">
        <v>1</v>
      </c>
      <c r="E136" s="3">
        <f>SUM(B136:D136)</f>
        <v>1</v>
      </c>
      <c r="F136" s="4" t="s">
        <v>22</v>
      </c>
    </row>
    <row r="137" spans="1:6" x14ac:dyDescent="0.3">
      <c r="A137" s="14" t="s">
        <v>9</v>
      </c>
      <c r="B137" s="3">
        <v>0</v>
      </c>
      <c r="C137" s="3">
        <v>16</v>
      </c>
      <c r="D137" s="3">
        <v>0</v>
      </c>
      <c r="E137" s="3">
        <f>SUM(B137:D137)</f>
        <v>16</v>
      </c>
      <c r="F137" s="4" t="s">
        <v>21</v>
      </c>
    </row>
    <row r="138" spans="1:6" x14ac:dyDescent="0.3">
      <c r="A138" s="15" t="s">
        <v>28</v>
      </c>
      <c r="B138" s="1">
        <f>SUM(B134:B137)</f>
        <v>4</v>
      </c>
      <c r="C138" s="1">
        <f>SUM(C134:C137)</f>
        <v>28</v>
      </c>
      <c r="D138" s="1">
        <f>SUM(D134:D137)</f>
        <v>1</v>
      </c>
      <c r="E138" s="1">
        <f>SUM(E134:E137)</f>
        <v>33</v>
      </c>
      <c r="F138" s="6"/>
    </row>
  </sheetData>
  <sortState ref="A2:F66">
    <sortCondition ref="A2:A66"/>
  </sortState>
  <mergeCells count="1">
    <mergeCell ref="A107:D10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Totals by DAAC</vt:lpstr>
      <vt:lpstr>Current Month Updates</vt:lpstr>
      <vt:lpstr>2019 Updates</vt:lpstr>
      <vt:lpstr>2018 Updates</vt:lpstr>
      <vt:lpstr> 2017 Updates</vt:lpstr>
      <vt:lpstr>2016 Updates</vt:lpstr>
      <vt:lpstr>2015 Updates</vt:lpstr>
      <vt:lpstr>2014 Updates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dfowler</dc:creator>
  <cp:lastModifiedBy>EP</cp:lastModifiedBy>
  <dcterms:created xsi:type="dcterms:W3CDTF">2013-03-01T17:19:18Z</dcterms:created>
  <dcterms:modified xsi:type="dcterms:W3CDTF">2019-12-10T04:03:19Z</dcterms:modified>
</cp:coreProperties>
</file>