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44" yWindow="456" windowWidth="23256" windowHeight="13176" tabRatio="790" activeTab="2"/>
  </bookViews>
  <sheets>
    <sheet name="Totals by DAAC" sheetId="3" r:id="rId1"/>
    <sheet name="Chart1" sheetId="6" r:id="rId2"/>
    <sheet name="Current Month Updates" sheetId="9" r:id="rId3"/>
    <sheet name="2018 Updates" sheetId="12" r:id="rId4"/>
    <sheet name=" 2017 Updates" sheetId="11" r:id="rId5"/>
    <sheet name="2016 Updates" sheetId="10" r:id="rId6"/>
    <sheet name="2015 Updates" sheetId="8" r:id="rId7"/>
    <sheet name="2014 Updates" sheetId="7" r:id="rId8"/>
  </sheets>
  <definedNames>
    <definedName name="_xlnm._FilterDatabase" localSheetId="0" hidden="1">'Totals by DAAC'!$J$4:$M$9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9" l="1"/>
  <c r="E2" i="12"/>
  <c r="E3" i="12"/>
  <c r="E4" i="12"/>
  <c r="E5" i="12"/>
  <c r="E6" i="12"/>
  <c r="E7" i="12"/>
  <c r="E8" i="12"/>
  <c r="D8" i="12"/>
  <c r="C8" i="12"/>
  <c r="E2" i="11"/>
  <c r="E3" i="11"/>
  <c r="E4" i="11"/>
  <c r="E5" i="11"/>
  <c r="E6" i="11"/>
  <c r="E7" i="11"/>
  <c r="E8" i="11"/>
  <c r="E9" i="11"/>
  <c r="D9" i="11"/>
  <c r="C9" i="11"/>
  <c r="E7" i="9"/>
  <c r="E12" i="11"/>
  <c r="E13" i="11"/>
  <c r="E14" i="11"/>
  <c r="E15" i="11"/>
  <c r="E16" i="11"/>
  <c r="E17" i="11"/>
  <c r="E18" i="11"/>
  <c r="E19" i="11"/>
  <c r="E20" i="11"/>
  <c r="E21" i="11"/>
  <c r="E22" i="11"/>
  <c r="D22" i="11"/>
  <c r="C22" i="11"/>
  <c r="C19" i="3"/>
  <c r="D19" i="3"/>
  <c r="C9" i="9"/>
  <c r="D9" i="9"/>
  <c r="E8" i="9"/>
  <c r="E2" i="9"/>
  <c r="E3" i="9"/>
  <c r="E4" i="9"/>
  <c r="E6" i="9"/>
  <c r="E9" i="9"/>
  <c r="E25" i="11"/>
  <c r="E26" i="11"/>
  <c r="E27" i="11"/>
  <c r="E28" i="11"/>
  <c r="E29" i="11"/>
  <c r="E30" i="11"/>
  <c r="E31" i="11"/>
  <c r="D31" i="11"/>
  <c r="C31" i="11"/>
  <c r="E7" i="3"/>
  <c r="E34" i="11"/>
  <c r="E35" i="11"/>
  <c r="E36" i="11"/>
  <c r="E37" i="11"/>
  <c r="E38" i="11"/>
  <c r="E39" i="11"/>
  <c r="E40" i="11"/>
  <c r="E41" i="11"/>
  <c r="D41" i="11"/>
  <c r="C41" i="11"/>
  <c r="E44" i="11"/>
  <c r="E45" i="11"/>
  <c r="E46" i="11"/>
  <c r="E47" i="11"/>
  <c r="E48" i="11"/>
  <c r="E49" i="11"/>
  <c r="E50" i="11"/>
  <c r="D50" i="11"/>
  <c r="C50" i="11"/>
  <c r="E53" i="11"/>
  <c r="E54" i="11"/>
  <c r="E55" i="11"/>
  <c r="E56" i="11"/>
  <c r="E57" i="11"/>
  <c r="E58" i="11"/>
  <c r="E59" i="11"/>
  <c r="E60" i="11"/>
  <c r="E61" i="11"/>
  <c r="D61" i="11"/>
  <c r="C61" i="11"/>
  <c r="C33" i="3"/>
  <c r="B33" i="3"/>
  <c r="E64" i="11"/>
  <c r="E65" i="11"/>
  <c r="E66" i="11"/>
  <c r="E67" i="11"/>
  <c r="E68" i="11"/>
  <c r="E69" i="11"/>
  <c r="E70" i="11"/>
  <c r="D70" i="11"/>
  <c r="C70" i="11"/>
  <c r="E73" i="11"/>
  <c r="E74" i="11"/>
  <c r="E75" i="11"/>
  <c r="E76" i="11"/>
  <c r="E77" i="11"/>
  <c r="E78" i="11"/>
  <c r="E79" i="11"/>
  <c r="D79" i="11"/>
  <c r="C79" i="11"/>
  <c r="E82" i="11"/>
  <c r="E83" i="11"/>
  <c r="E84" i="11"/>
  <c r="E85" i="11"/>
  <c r="E86" i="11"/>
  <c r="E87" i="11"/>
  <c r="E88" i="11"/>
  <c r="E113" i="11"/>
  <c r="F59" i="11"/>
  <c r="F60" i="11"/>
  <c r="F61" i="11"/>
  <c r="F62" i="11"/>
  <c r="C117" i="11"/>
  <c r="F63" i="11"/>
  <c r="F64" i="11"/>
  <c r="E118" i="11"/>
  <c r="D118" i="11"/>
  <c r="C118" i="11"/>
  <c r="F49" i="11"/>
  <c r="D104" i="11"/>
  <c r="F50" i="11"/>
  <c r="F51" i="11"/>
  <c r="F52" i="11"/>
  <c r="F53" i="11"/>
  <c r="D108" i="11"/>
  <c r="F54" i="11"/>
  <c r="F55" i="11"/>
  <c r="F56" i="11"/>
  <c r="E110" i="11"/>
  <c r="D110" i="11"/>
  <c r="C110" i="11"/>
  <c r="F38" i="11"/>
  <c r="C93" i="11"/>
  <c r="E93" i="11"/>
  <c r="F39" i="11"/>
  <c r="E94" i="11"/>
  <c r="F40" i="11"/>
  <c r="F41" i="11"/>
  <c r="F42" i="11"/>
  <c r="C97" i="11"/>
  <c r="F43" i="11"/>
  <c r="F44" i="11"/>
  <c r="C99" i="11"/>
  <c r="F45" i="11"/>
  <c r="F46" i="11"/>
  <c r="E100" i="11"/>
  <c r="D100" i="11"/>
  <c r="C100" i="11"/>
  <c r="E89" i="11"/>
  <c r="D89" i="11"/>
  <c r="C89" i="11"/>
  <c r="E13" i="3"/>
  <c r="E2" i="3"/>
  <c r="F2" i="10"/>
  <c r="E3" i="10"/>
  <c r="F3" i="10"/>
  <c r="D4" i="10"/>
  <c r="F4" i="10"/>
  <c r="E5" i="10"/>
  <c r="F5" i="10"/>
  <c r="F6" i="10"/>
  <c r="F7" i="10"/>
  <c r="E7" i="10"/>
  <c r="D7" i="10"/>
  <c r="C7" i="10"/>
  <c r="K5" i="3"/>
  <c r="K8" i="3"/>
  <c r="F10" i="10"/>
  <c r="F11" i="10"/>
  <c r="F12" i="10"/>
  <c r="C13" i="10"/>
  <c r="F13" i="10"/>
  <c r="F14" i="10"/>
  <c r="E14" i="10"/>
  <c r="D14" i="10"/>
  <c r="C14" i="10"/>
  <c r="L5" i="3"/>
  <c r="L8" i="3"/>
  <c r="C17" i="10"/>
  <c r="D17" i="10"/>
  <c r="E17" i="10"/>
  <c r="F17" i="10"/>
  <c r="F18" i="10"/>
  <c r="D19" i="10"/>
  <c r="F19" i="10"/>
  <c r="F20" i="10"/>
  <c r="C21" i="10"/>
  <c r="D21" i="10"/>
  <c r="F21" i="10"/>
  <c r="F22" i="10"/>
  <c r="F23" i="10"/>
  <c r="E23" i="10"/>
  <c r="D23" i="10"/>
  <c r="C23" i="10"/>
  <c r="F26" i="10"/>
  <c r="F27" i="10"/>
  <c r="F28" i="10"/>
  <c r="C29" i="10"/>
  <c r="F29" i="10"/>
  <c r="F30" i="10"/>
  <c r="C31" i="10"/>
  <c r="D31" i="10"/>
  <c r="E31" i="10"/>
  <c r="F31" i="10"/>
  <c r="E17" i="3"/>
  <c r="E5" i="3"/>
  <c r="E6" i="3"/>
  <c r="E11" i="3"/>
  <c r="E10" i="3"/>
  <c r="E15" i="3"/>
  <c r="E3" i="3"/>
  <c r="E4" i="3"/>
  <c r="E8" i="3"/>
  <c r="E9" i="3"/>
  <c r="E12" i="3"/>
  <c r="E16" i="3"/>
  <c r="E18" i="3"/>
  <c r="E19" i="3"/>
  <c r="M5" i="3"/>
  <c r="M6" i="3"/>
  <c r="M7" i="3"/>
  <c r="M8" i="3"/>
  <c r="F34" i="10"/>
  <c r="F35" i="10"/>
  <c r="F36" i="10"/>
  <c r="F37" i="10"/>
  <c r="F38" i="10"/>
  <c r="E38" i="10"/>
  <c r="D38" i="10"/>
  <c r="C38" i="10"/>
  <c r="E41" i="10"/>
  <c r="F41" i="10"/>
  <c r="F42" i="10"/>
  <c r="C43" i="10"/>
  <c r="F43" i="10"/>
  <c r="F44" i="10"/>
  <c r="F45" i="10"/>
  <c r="F46" i="10"/>
  <c r="F47" i="10"/>
  <c r="E47" i="10"/>
  <c r="D47" i="10"/>
  <c r="C47" i="10"/>
  <c r="F50" i="10"/>
  <c r="F51" i="10"/>
  <c r="C52" i="10"/>
  <c r="D52" i="10"/>
  <c r="F52" i="10"/>
  <c r="F53" i="10"/>
  <c r="C54" i="10"/>
  <c r="F54" i="10"/>
  <c r="C55" i="10"/>
  <c r="F55" i="10"/>
  <c r="F56" i="10"/>
  <c r="E56" i="10"/>
  <c r="D56" i="10"/>
  <c r="C56" i="10"/>
  <c r="C59" i="10"/>
  <c r="F59" i="10"/>
  <c r="F60" i="10"/>
  <c r="F61" i="10"/>
  <c r="C62" i="10"/>
  <c r="F62" i="10"/>
  <c r="F63" i="10"/>
  <c r="E63" i="10"/>
  <c r="D63" i="10"/>
  <c r="C63" i="10"/>
  <c r="C66" i="10"/>
  <c r="F66" i="10"/>
  <c r="F67" i="10"/>
  <c r="D68" i="10"/>
  <c r="F68" i="10"/>
  <c r="F69" i="10"/>
  <c r="C70" i="10"/>
  <c r="F70" i="10"/>
  <c r="C71" i="10"/>
  <c r="F71" i="10"/>
  <c r="F72" i="10"/>
  <c r="E72" i="10"/>
  <c r="D72" i="10"/>
  <c r="C72" i="10"/>
  <c r="F75" i="10"/>
  <c r="F76" i="10"/>
  <c r="E77" i="10"/>
  <c r="F77" i="10"/>
  <c r="D78" i="10"/>
  <c r="F78" i="10"/>
  <c r="F79" i="10"/>
  <c r="F80" i="10"/>
  <c r="F82" i="10"/>
  <c r="F83" i="10"/>
  <c r="F84" i="10"/>
  <c r="F85" i="10"/>
  <c r="E85" i="10"/>
  <c r="D85" i="10"/>
  <c r="C85" i="10"/>
  <c r="C88" i="10"/>
  <c r="F88" i="10"/>
  <c r="F89" i="10"/>
  <c r="E90" i="10"/>
  <c r="F90" i="10"/>
  <c r="F91" i="10"/>
  <c r="C92" i="10"/>
  <c r="F92" i="10"/>
  <c r="F93" i="10"/>
  <c r="E93" i="10"/>
  <c r="D93" i="10"/>
  <c r="C93" i="10"/>
  <c r="F96" i="10"/>
  <c r="F97" i="10"/>
  <c r="F98" i="10"/>
  <c r="F99" i="10"/>
  <c r="E99" i="10"/>
  <c r="D99" i="10"/>
  <c r="C9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C19" i="8"/>
  <c r="B19" i="8"/>
  <c r="F23" i="8"/>
  <c r="E24" i="8"/>
  <c r="F24" i="8"/>
  <c r="D25" i="8"/>
  <c r="E25" i="8"/>
  <c r="F25" i="8"/>
  <c r="F26" i="8"/>
  <c r="C27" i="8"/>
  <c r="F27" i="8"/>
  <c r="F28" i="8"/>
  <c r="E28" i="8"/>
  <c r="D28" i="8"/>
  <c r="C28" i="8"/>
  <c r="C34" i="3"/>
  <c r="C31" i="8"/>
  <c r="F31" i="8"/>
  <c r="F32" i="8"/>
  <c r="F33" i="8"/>
  <c r="D34" i="8"/>
  <c r="F34" i="8"/>
  <c r="F35" i="8"/>
  <c r="F36" i="8"/>
  <c r="F37" i="8"/>
  <c r="F38" i="8"/>
  <c r="F39" i="8"/>
  <c r="E39" i="8"/>
  <c r="D39" i="8"/>
  <c r="C39" i="8"/>
  <c r="F42" i="8"/>
  <c r="F43" i="8"/>
  <c r="E44" i="8"/>
  <c r="F44" i="8"/>
  <c r="F45" i="8"/>
  <c r="C46" i="8"/>
  <c r="F46" i="8"/>
  <c r="F47" i="8"/>
  <c r="F48" i="8"/>
  <c r="E48" i="8"/>
  <c r="D48" i="8"/>
  <c r="C48" i="8"/>
  <c r="F51" i="8"/>
  <c r="F52" i="8"/>
  <c r="F53" i="8"/>
  <c r="D54" i="8"/>
  <c r="F54" i="8"/>
  <c r="F55" i="8"/>
  <c r="F56" i="8"/>
  <c r="F57" i="8"/>
  <c r="F58" i="8"/>
  <c r="E58" i="8"/>
  <c r="D58" i="8"/>
  <c r="C58" i="8"/>
  <c r="B24" i="3"/>
  <c r="C24" i="3"/>
  <c r="D24" i="3"/>
  <c r="B25" i="3"/>
  <c r="C25" i="3"/>
  <c r="D25" i="3"/>
  <c r="B26" i="3"/>
  <c r="C26" i="3"/>
  <c r="D26" i="3"/>
  <c r="B31" i="3"/>
  <c r="C31" i="3"/>
  <c r="D31" i="3"/>
  <c r="B27" i="3"/>
  <c r="C27" i="3"/>
  <c r="D27" i="3"/>
  <c r="B28" i="3"/>
  <c r="C28" i="3"/>
  <c r="D28" i="3"/>
  <c r="B29" i="3"/>
  <c r="C29" i="3"/>
  <c r="D29" i="3"/>
  <c r="B30" i="3"/>
  <c r="C30" i="3"/>
  <c r="D30" i="3"/>
  <c r="B32" i="3"/>
  <c r="C32" i="3"/>
  <c r="D32" i="3"/>
  <c r="D33" i="3"/>
  <c r="B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D40" i="3"/>
  <c r="E141" i="8"/>
  <c r="E142" i="8"/>
  <c r="E143" i="8"/>
  <c r="E144" i="8"/>
  <c r="E145" i="8"/>
  <c r="E146" i="8"/>
  <c r="D146" i="8"/>
  <c r="C146" i="8"/>
  <c r="B146" i="8"/>
  <c r="E140" i="8"/>
  <c r="E130" i="8"/>
  <c r="E131" i="8"/>
  <c r="E132" i="8"/>
  <c r="E133" i="8"/>
  <c r="E134" i="8"/>
  <c r="E135" i="8"/>
  <c r="E136" i="8"/>
  <c r="E137" i="8"/>
  <c r="D137" i="8"/>
  <c r="C137" i="8"/>
  <c r="B137" i="8"/>
  <c r="E116" i="8"/>
  <c r="E117" i="8"/>
  <c r="E118" i="8"/>
  <c r="E119" i="8"/>
  <c r="E121" i="8"/>
  <c r="E122" i="8"/>
  <c r="E123" i="8"/>
  <c r="E124" i="8"/>
  <c r="E125" i="8"/>
  <c r="E126" i="8"/>
  <c r="E127" i="8"/>
  <c r="D127" i="8"/>
  <c r="C127" i="8"/>
  <c r="B127" i="8"/>
  <c r="E103" i="8"/>
  <c r="E105" i="8"/>
  <c r="E106" i="8"/>
  <c r="E107" i="8"/>
  <c r="E108" i="8"/>
  <c r="E109" i="8"/>
  <c r="E110" i="8"/>
  <c r="E111" i="8"/>
  <c r="E112" i="8"/>
  <c r="E113" i="8"/>
  <c r="D113" i="8"/>
  <c r="C113" i="8"/>
  <c r="B11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D100" i="8"/>
  <c r="C100" i="8"/>
  <c r="B100" i="8"/>
  <c r="E73" i="8"/>
  <c r="E74" i="8"/>
  <c r="E75" i="8"/>
  <c r="E76" i="8"/>
  <c r="E77" i="8"/>
  <c r="E78" i="8"/>
  <c r="E79" i="8"/>
  <c r="E80" i="8"/>
  <c r="E81" i="8"/>
  <c r="D81" i="8"/>
  <c r="C81" i="8"/>
  <c r="B81" i="8"/>
  <c r="E61" i="8"/>
  <c r="E62" i="8"/>
  <c r="E63" i="8"/>
  <c r="E65" i="8"/>
  <c r="C66" i="8"/>
  <c r="E66" i="8"/>
  <c r="E67" i="8"/>
  <c r="E68" i="8"/>
  <c r="E69" i="8"/>
  <c r="E70" i="8"/>
  <c r="D70" i="8"/>
  <c r="C70" i="8"/>
  <c r="B70" i="8"/>
  <c r="E134" i="7"/>
  <c r="E135" i="7"/>
  <c r="E136" i="7"/>
  <c r="E137" i="7"/>
  <c r="E138" i="7"/>
  <c r="D138" i="7"/>
  <c r="C138" i="7"/>
  <c r="B138" i="7"/>
  <c r="E126" i="7"/>
  <c r="E127" i="7"/>
  <c r="E128" i="7"/>
  <c r="E129" i="7"/>
  <c r="E130" i="7"/>
  <c r="E131" i="7"/>
  <c r="D131" i="7"/>
  <c r="C131" i="7"/>
  <c r="B131" i="7"/>
  <c r="E114" i="7"/>
  <c r="E115" i="7"/>
  <c r="E116" i="7"/>
  <c r="E117" i="7"/>
  <c r="E118" i="7"/>
  <c r="E119" i="7"/>
  <c r="E120" i="7"/>
  <c r="E121" i="7"/>
  <c r="E122" i="7"/>
  <c r="E123" i="7"/>
  <c r="D123" i="7"/>
  <c r="C123" i="7"/>
  <c r="B123" i="7"/>
  <c r="E110" i="7"/>
  <c r="E111" i="7"/>
  <c r="D111" i="7"/>
  <c r="C111" i="7"/>
  <c r="B111" i="7"/>
  <c r="E101" i="7"/>
  <c r="E102" i="7"/>
  <c r="E103" i="7"/>
  <c r="E104" i="7"/>
  <c r="E105" i="7"/>
  <c r="E106" i="7"/>
  <c r="D106" i="7"/>
  <c r="C106" i="7"/>
  <c r="B106" i="7"/>
  <c r="E88" i="7"/>
  <c r="E89" i="7"/>
  <c r="E90" i="7"/>
  <c r="E91" i="7"/>
  <c r="E92" i="7"/>
  <c r="E93" i="7"/>
  <c r="E94" i="7"/>
  <c r="E95" i="7"/>
  <c r="E96" i="7"/>
  <c r="E97" i="7"/>
  <c r="E98" i="7"/>
  <c r="D98" i="7"/>
  <c r="C98" i="7"/>
  <c r="B98" i="7"/>
  <c r="D74" i="7"/>
  <c r="E74" i="7"/>
  <c r="E75" i="7"/>
  <c r="E76" i="7"/>
  <c r="E77" i="7"/>
  <c r="E78" i="7"/>
  <c r="D78" i="7"/>
  <c r="C78" i="7"/>
  <c r="B78" i="7"/>
  <c r="E61" i="7"/>
  <c r="E62" i="7"/>
  <c r="E63" i="7"/>
  <c r="E64" i="7"/>
  <c r="E65" i="7"/>
  <c r="E66" i="7"/>
  <c r="E67" i="7"/>
  <c r="E68" i="7"/>
  <c r="E69" i="7"/>
  <c r="E70" i="7"/>
  <c r="E71" i="7"/>
  <c r="D71" i="7"/>
  <c r="C71" i="7"/>
  <c r="B71" i="7"/>
  <c r="E43" i="7"/>
  <c r="E44" i="7"/>
  <c r="E45" i="7"/>
  <c r="E46" i="7"/>
  <c r="E47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/>
  <c r="E15" i="7"/>
  <c r="E16" i="7"/>
  <c r="E17" i="7"/>
  <c r="E18" i="7"/>
  <c r="E40" i="7"/>
  <c r="E58" i="7"/>
  <c r="D58" i="7"/>
  <c r="C58" i="7"/>
  <c r="B58" i="7"/>
  <c r="D47" i="7"/>
  <c r="C47" i="7"/>
  <c r="B47" i="7"/>
  <c r="D40" i="7"/>
  <c r="C40" i="7"/>
  <c r="B40" i="7"/>
</calcChain>
</file>

<file path=xl/connections.xml><?xml version="1.0" encoding="utf-8"?>
<connections xmlns="http://schemas.openxmlformats.org/spreadsheetml/2006/main">
  <connection id="1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<sst xmlns="http://schemas.openxmlformats.org/spreadsheetml/2006/main" count="1131" uniqueCount="163">
  <si>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</si>
  <si>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</si>
  <si>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</si>
  <si>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</si>
  <si>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</si>
  <si>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</si>
  <si>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</si>
  <si>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</si>
  <si>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</si>
  <si>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</si>
  <si>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</si>
  <si>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</si>
  <si>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</si>
  <si>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</si>
  <si>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</si>
  <si>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</si>
  <si>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</si>
  <si>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</si>
  <si>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</si>
  <si>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</si>
  <si>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</si>
  <si>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</si>
  <si>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</si>
  <si>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</si>
  <si>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</si>
  <si>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</si>
  <si>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</si>
  <si>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</si>
  <si>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</si>
  <si>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</si>
  <si>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</si>
  <si>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</si>
  <si>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</si>
  <si>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</si>
  <si>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</si>
  <si>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</si>
  <si>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</si>
  <si>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</si>
  <si>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</si>
  <si>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</si>
  <si>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</si>
  <si>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</si>
  <si>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</si>
  <si>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</si>
  <si>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* Directly registered with EZID</t>
  </si>
  <si>
    <t>Total DOIs to be Registered =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</si>
  <si>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</si>
  <si>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</si>
  <si>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</si>
  <si>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</si>
  <si>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</si>
  <si>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</si>
  <si>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</si>
  <si>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</si>
  <si>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</si>
  <si>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</si>
  <si>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</si>
  <si>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</si>
  <si>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</si>
  <si>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</si>
  <si>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</si>
  <si>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</si>
  <si>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</si>
  <si>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</si>
  <si>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</si>
  <si>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</si>
  <si>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</si>
  <si>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</si>
  <si>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</si>
  <si>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</si>
  <si>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</si>
  <si>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</si>
  <si>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</si>
  <si>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</si>
  <si>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</si>
  <si>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</si>
  <si>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</si>
  <si>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</si>
  <si>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</si>
  <si>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</si>
  <si>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</si>
  <si>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</si>
  <si>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</si>
  <si>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</si>
  <si>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</si>
  <si>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</si>
  <si>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</si>
  <si>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</si>
  <si>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</si>
  <si>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</si>
  <si>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</si>
  <si>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</si>
  <si>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</si>
  <si>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</si>
  <si>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</si>
  <si>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</si>
  <si>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</si>
  <si>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</si>
  <si>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</si>
  <si>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</si>
  <si>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</si>
  <si>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</si>
  <si>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</si>
  <si>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</si>
  <si>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</si>
  <si>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</si>
  <si>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</si>
  <si>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</si>
  <si>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</si>
  <si>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</si>
  <si>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</si>
  <si>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</si>
  <si>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</si>
  <si>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</si>
  <si>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</si>
  <si>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</si>
  <si>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</si>
  <si>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</si>
  <si>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</si>
  <si>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</si>
  <si>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</si>
  <si>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</si>
  <si>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</si>
  <si>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</si>
  <si>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</si>
  <si>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</si>
  <si>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</si>
  <si>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</si>
  <si>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</si>
  <si>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</si>
  <si>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</si>
  <si>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</si>
  <si>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</si>
  <si>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</si>
  <si>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</si>
  <si>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</si>
  <si>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</si>
  <si>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</si>
  <si>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</si>
  <si>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</si>
  <si>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</si>
  <si>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</si>
  <si>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</si>
  <si>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</si>
  <si>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</si>
  <si>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</si>
  <si>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</si>
  <si>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</si>
  <si>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</si>
  <si>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</si>
  <si>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</si>
  <si>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</si>
  <si>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</si>
  <si>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</si>
  <si>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</si>
  <si>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</si>
  <si>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</si>
  <si>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</si>
  <si>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</si>
  <si>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Registered: Created with ESDIS and also registered with EZID</t>
  </si>
  <si>
    <t>Reserved: Created with ESDIS but not registered with EZID</t>
  </si>
  <si>
    <t>Additions for Januray 2018</t>
  </si>
  <si>
    <t>Additions for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</si>
</sst>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7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connections" Target="connection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1 March 2018</a:t>
            </a:r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027392229820002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DAAC'!$C$23</c:f>
              <c:strCache>
                <c:ptCount val="1"/>
                <c:pt idx="0">
                  <c:v>Reserved: Created with ESDIS but not registered with EZID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elete val="1"/>
          </c:dLbls>
          <c:cat>
            <c:strRef>
              <c:f>'Totals by DAAC'!$A$24:$A$39</c:f>
              <c:strCache>
                <c:ptCount val="16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</c:strCache>
            </c:strRef>
          </c:cat>
          <c:val>
            <c:numRef>
              <c:f>'Totals by DAAC'!$C$24:$C$39</c:f>
              <c:numCache>
                <c:formatCode>General</c:formatCode>
                <c:ptCount val="16"/>
                <c:pt idx="0">
                  <c:v>90</c:v>
                </c:pt>
                <c:pt idx="1">
                  <c:v>26</c:v>
                </c:pt>
                <c:pt idx="2">
                  <c:v>0</c:v>
                </c:pt>
                <c:pt idx="3">
                  <c:v>165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14</c:v>
                </c:pt>
                <c:pt idx="10" formatCode="#,##0">
                  <c:v>0</c:v>
                </c:pt>
                <c:pt idx="11">
                  <c:v>50</c:v>
                </c:pt>
                <c:pt idx="12">
                  <c:v>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'Totals by DAAC'!$B$23</c:f>
              <c:strCache>
                <c:ptCount val="1"/>
                <c:pt idx="0">
                  <c:v>Registered: Created with ESDIS and also registered with EZID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DAAC'!$A$24:$A$39</c:f>
              <c:strCache>
                <c:ptCount val="16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</c:strCache>
            </c:strRef>
          </c:cat>
          <c:val>
            <c:numRef>
              <c:f>'Totals by DAAC'!$B$24:$B$39</c:f>
              <c:numCache>
                <c:formatCode>General</c:formatCode>
                <c:ptCount val="16"/>
                <c:pt idx="0">
                  <c:v>678</c:v>
                </c:pt>
                <c:pt idx="1">
                  <c:v>12</c:v>
                </c:pt>
                <c:pt idx="2">
                  <c:v>66</c:v>
                </c:pt>
                <c:pt idx="3">
                  <c:v>618</c:v>
                </c:pt>
                <c:pt idx="4">
                  <c:v>449</c:v>
                </c:pt>
                <c:pt idx="5">
                  <c:v>106</c:v>
                </c:pt>
                <c:pt idx="6">
                  <c:v>7</c:v>
                </c:pt>
                <c:pt idx="7">
                  <c:v>2</c:v>
                </c:pt>
                <c:pt idx="8">
                  <c:v>201</c:v>
                </c:pt>
                <c:pt idx="9">
                  <c:v>240</c:v>
                </c:pt>
                <c:pt idx="10">
                  <c:v>2</c:v>
                </c:pt>
                <c:pt idx="11">
                  <c:v>713</c:v>
                </c:pt>
                <c:pt idx="12">
                  <c:v>510</c:v>
                </c:pt>
                <c:pt idx="13">
                  <c:v>7</c:v>
                </c:pt>
                <c:pt idx="14">
                  <c:v>779</c:v>
                </c:pt>
                <c:pt idx="15">
                  <c:v>187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820736"/>
        <c:axId val="42822656"/>
      </c:barChart>
      <c:catAx>
        <c:axId val="428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42822656"/>
        <c:crosses val="autoZero"/>
        <c:auto val="0"/>
        <c:lblAlgn val="ctr"/>
        <c:lblOffset val="100"/>
        <c:noMultiLvlLbl val="0"/>
      </c:catAx>
      <c:valAx>
        <c:axId val="42822656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42820736"/>
        <c:crosses val="autoZero"/>
        <c:crossBetween val="between"/>
        <c:majorUnit val="2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4680311112814407E-3"/>
          <c:y val="0.122674170558907"/>
          <c:w val="0.98458059498783501"/>
          <c:h val="4.5956700727313303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8612" cy="5823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0.37905</cdr:x>
      <cdr:y>0.42447</cdr:y>
    </cdr:from>
    <cdr:to>
      <cdr:x>0.65184</cdr:x>
      <cdr:y>0.4989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7930" y="2472060"/>
          <a:ext cx="2337432" cy="43347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0.32123</cdr:x>
      <cdr:y>0.18024</cdr:y>
    </cdr:from>
    <cdr:to>
      <cdr:x>0.69691</cdr:x>
      <cdr:y>0.42457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52530" y="1049694"/>
          <a:ext cx="3219061" cy="14229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0.31579</cdr:x>
      <cdr:y>0.17695</cdr:y>
    </cdr:from>
    <cdr:to>
      <cdr:x>0.69107</cdr:x>
      <cdr:y>0.42031</cdr:y>
    </cdr:to>
    <cdr:pic>
      <cdr:nvPicPr>
        <cdr:cNvPr id="8" name="Picture 7"/>
        <cdr:cNvPicPr/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05877" y="1030513"/>
          <a:ext cx="3215640" cy="1417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B1" workbookViewId="0">
      <selection activeCell="P10" sqref="P10"/>
    </sheetView>
  </sheetViews>
  <sheetFormatPr defaultColWidth="10.77734375" defaultRowHeight="18" x14ac:dyDescent="0.35"/>
  <cols>
    <col min="1" max="1" width="20.109375" style="7" bestFit="1" customWidth="1"/>
    <col min="2" max="2" width="16.6640625" style="94" bestFit="1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2.44140625" style="8" customWidth="1"/>
    <col min="10" max="10" width="13.44140625" style="8" bestFit="1" customWidth="1"/>
    <col min="11" max="11" width="14.6640625" style="8" customWidth="1"/>
    <col min="12" max="12" width="10.33203125" style="8" bestFit="1" customWidth="1"/>
    <col min="13" max="13" width="8.33203125" style="8" customWidth="1"/>
    <col min="14" max="14" width="6.77734375" style="8" customWidth="1"/>
    <col min="15" max="15" width="5.44140625" style="8" customWidth="1"/>
    <col min="16" max="16" width="9.77734375" style="8" customWidth="1"/>
    <col min="17" max="17" width="17.44140625" style="8" customWidth="1"/>
    <col min="18" max="18" width="8.44140625" style="8" customWidth="1"/>
    <col min="19" max="16384" width="10.77734375" style="8"/>
  </cols>
  <sheetData>
    <row r="1" spans="1:18" ht="34.049999999999997" customHeight="1" x14ac:dyDescent="0.35">
      <c r="A1" s="95" t="s">
        <v>110</v>
      </c>
      <c r="B1" s="10" t="s">
        <v>107</v>
      </c>
      <c r="C1" s="10" t="s">
        <v>1</v>
      </c>
      <c r="D1" s="10" t="s">
        <v>0</v>
      </c>
      <c r="E1" s="10" t="s">
        <v>3</v>
      </c>
    </row>
    <row r="2" spans="1:18" x14ac:dyDescent="0.35">
      <c r="A2" s="143" t="s">
        <v>108</v>
      </c>
      <c r="B2" s="35" t="s">
        <v>108</v>
      </c>
      <c r="C2" s="35">
        <v>678</v>
      </c>
      <c r="D2" s="35">
        <v>90</v>
      </c>
      <c r="E2" s="115">
        <f t="shared" ref="E2:E17" si="0">SUM(C2:D2)</f>
        <v>768</v>
      </c>
      <c r="F2"/>
    </row>
    <row r="3" spans="1:18" ht="18.600000000000001" thickBot="1" x14ac:dyDescent="0.4">
      <c r="A3" s="101" t="s">
        <v>112</v>
      </c>
      <c r="B3" s="35" t="s">
        <v>112</v>
      </c>
      <c r="C3" s="35">
        <v>12</v>
      </c>
      <c r="D3" s="35">
        <v>26</v>
      </c>
      <c r="E3" s="115">
        <f t="shared" si="0"/>
        <v>38</v>
      </c>
      <c r="F3"/>
    </row>
    <row r="4" spans="1:18" ht="18.600000000000001" thickBot="1" x14ac:dyDescent="0.4">
      <c r="A4" s="101" t="s">
        <v>61</v>
      </c>
      <c r="B4" s="35" t="s">
        <v>61</v>
      </c>
      <c r="C4" s="35">
        <v>66</v>
      </c>
      <c r="D4" s="35">
        <v>0</v>
      </c>
      <c r="E4" s="115">
        <f t="shared" si="0"/>
        <v>66</v>
      </c>
      <c r="F4"/>
      <c r="J4" s="102"/>
      <c r="K4" s="102" t="s">
        <v>1</v>
      </c>
      <c r="L4" s="102" t="s">
        <v>0</v>
      </c>
      <c r="M4" s="102" t="s">
        <v>34</v>
      </c>
      <c r="O4" s="163" t="s">
        <v>45</v>
      </c>
      <c r="P4" s="164"/>
      <c r="Q4" s="164"/>
      <c r="R4" s="167">
        <v>6861</v>
      </c>
    </row>
    <row r="5" spans="1:18" ht="18.600000000000001" thickBot="1" x14ac:dyDescent="0.4">
      <c r="A5" s="101" t="s">
        <v>21</v>
      </c>
      <c r="B5" s="35" t="s">
        <v>21</v>
      </c>
      <c r="C5" s="35">
        <v>618</v>
      </c>
      <c r="D5" s="35">
        <v>165</v>
      </c>
      <c r="E5" s="115">
        <f t="shared" si="0"/>
        <v>783</v>
      </c>
      <c r="F5"/>
      <c r="J5" s="103" t="s">
        <v>41</v>
      </c>
      <c r="K5" s="113">
        <f>C19</f>
        <v>4577</v>
      </c>
      <c r="L5" s="113">
        <f>D19</f>
        <v>400</v>
      </c>
      <c r="M5" s="114">
        <f>E19</f>
        <v>4977</v>
      </c>
      <c r="O5" s="165"/>
      <c r="P5" s="166"/>
      <c r="Q5" s="166"/>
      <c r="R5" s="168"/>
    </row>
    <row r="6" spans="1:18" ht="18.600000000000001" thickBot="1" x14ac:dyDescent="0.4">
      <c r="A6" s="101" t="s">
        <v>113</v>
      </c>
      <c r="B6" s="35" t="s">
        <v>113</v>
      </c>
      <c r="C6" s="35">
        <v>449</v>
      </c>
      <c r="D6" s="35">
        <v>5</v>
      </c>
      <c r="E6" s="115">
        <f t="shared" si="0"/>
        <v>454</v>
      </c>
      <c r="F6"/>
      <c r="J6" s="104" t="s">
        <v>42</v>
      </c>
      <c r="K6" s="109">
        <v>1331</v>
      </c>
      <c r="L6" s="157">
        <v>0</v>
      </c>
      <c r="M6" s="106">
        <f>SUM(K6:L6)</f>
        <v>1331</v>
      </c>
    </row>
    <row r="7" spans="1:18" ht="18.600000000000001" thickBot="1" x14ac:dyDescent="0.4">
      <c r="A7" s="101" t="s">
        <v>24</v>
      </c>
      <c r="B7" s="35" t="s">
        <v>24</v>
      </c>
      <c r="C7" s="35">
        <v>106</v>
      </c>
      <c r="D7" s="35">
        <v>0</v>
      </c>
      <c r="E7" s="115">
        <f t="shared" si="0"/>
        <v>106</v>
      </c>
      <c r="F7"/>
      <c r="J7" s="107" t="s">
        <v>43</v>
      </c>
      <c r="K7" s="105">
        <v>282</v>
      </c>
      <c r="L7" s="105">
        <v>0</v>
      </c>
      <c r="M7" s="106">
        <f>SUM(K7:L7)</f>
        <v>282</v>
      </c>
    </row>
    <row r="8" spans="1:18" ht="18.600000000000001" thickBot="1" x14ac:dyDescent="0.4">
      <c r="A8" s="101" t="s">
        <v>116</v>
      </c>
      <c r="B8" s="35" t="s">
        <v>116</v>
      </c>
      <c r="C8" s="35">
        <v>7</v>
      </c>
      <c r="D8" s="35">
        <v>1</v>
      </c>
      <c r="E8" s="115">
        <f t="shared" si="0"/>
        <v>8</v>
      </c>
      <c r="F8"/>
      <c r="J8" s="108" t="s">
        <v>34</v>
      </c>
      <c r="K8" s="109">
        <f>SUM(K5:K7)</f>
        <v>6190</v>
      </c>
      <c r="L8" s="109">
        <f>SUM(L5:L7)</f>
        <v>400</v>
      </c>
      <c r="M8" s="106">
        <f>SUM(K8:L8)</f>
        <v>6590</v>
      </c>
    </row>
    <row r="9" spans="1:18" x14ac:dyDescent="0.35">
      <c r="A9" s="101" t="s">
        <v>136</v>
      </c>
      <c r="B9" s="35" t="s">
        <v>136</v>
      </c>
      <c r="C9" s="35">
        <v>2</v>
      </c>
      <c r="D9" s="35">
        <v>1</v>
      </c>
      <c r="E9" s="115">
        <f>SUM(C9:D9)</f>
        <v>3</v>
      </c>
      <c r="F9"/>
      <c r="J9" s="93" t="s">
        <v>44</v>
      </c>
      <c r="K9" s="11"/>
      <c r="L9" s="11"/>
    </row>
    <row r="10" spans="1:18" x14ac:dyDescent="0.35">
      <c r="A10" s="101" t="s">
        <v>104</v>
      </c>
      <c r="B10" s="35" t="s">
        <v>104</v>
      </c>
      <c r="C10" s="35">
        <v>201</v>
      </c>
      <c r="D10" s="35">
        <v>0</v>
      </c>
      <c r="E10" s="115">
        <f>SUM(C10:D10)</f>
        <v>201</v>
      </c>
      <c r="F10"/>
    </row>
    <row r="11" spans="1:18" x14ac:dyDescent="0.35">
      <c r="A11" s="142" t="s">
        <v>23</v>
      </c>
      <c r="B11" s="35" t="s">
        <v>23</v>
      </c>
      <c r="C11" s="35">
        <v>240</v>
      </c>
      <c r="D11" s="35">
        <v>14</v>
      </c>
      <c r="E11" s="149">
        <f>SUM(C11:D11)</f>
        <v>254</v>
      </c>
      <c r="F11"/>
      <c r="M11" s="11"/>
    </row>
    <row r="12" spans="1:18" x14ac:dyDescent="0.35">
      <c r="A12" s="101" t="s">
        <v>115</v>
      </c>
      <c r="B12" s="35" t="s">
        <v>115</v>
      </c>
      <c r="C12" s="35">
        <v>2</v>
      </c>
      <c r="D12" s="35">
        <v>0</v>
      </c>
      <c r="E12" s="115">
        <f t="shared" si="0"/>
        <v>2</v>
      </c>
      <c r="F12"/>
    </row>
    <row r="13" spans="1:18" x14ac:dyDescent="0.35">
      <c r="A13" s="170" t="s">
        <v>114</v>
      </c>
      <c r="B13" s="35" t="s">
        <v>123</v>
      </c>
      <c r="C13" s="35">
        <v>21</v>
      </c>
      <c r="D13" s="35">
        <v>0</v>
      </c>
      <c r="E13" s="169">
        <f>C13+D13+C14+D14</f>
        <v>763</v>
      </c>
      <c r="F13"/>
    </row>
    <row r="14" spans="1:18" x14ac:dyDescent="0.35">
      <c r="A14" s="171"/>
      <c r="B14" s="35" t="s">
        <v>114</v>
      </c>
      <c r="C14" s="35">
        <v>692</v>
      </c>
      <c r="D14" s="35">
        <v>50</v>
      </c>
      <c r="E14" s="169"/>
    </row>
    <row r="15" spans="1:18" x14ac:dyDescent="0.35">
      <c r="A15" s="101" t="s">
        <v>109</v>
      </c>
      <c r="B15" s="35" t="s">
        <v>109</v>
      </c>
      <c r="C15" s="35">
        <v>510</v>
      </c>
      <c r="D15" s="35">
        <v>48</v>
      </c>
      <c r="E15" s="115">
        <f t="shared" si="0"/>
        <v>558</v>
      </c>
      <c r="F15"/>
    </row>
    <row r="16" spans="1:18" x14ac:dyDescent="0.35">
      <c r="A16" s="101" t="s">
        <v>111</v>
      </c>
      <c r="B16" s="35" t="s">
        <v>111</v>
      </c>
      <c r="C16" s="35">
        <v>7</v>
      </c>
      <c r="D16" s="35">
        <v>0</v>
      </c>
      <c r="E16" s="115">
        <f t="shared" si="0"/>
        <v>7</v>
      </c>
      <c r="F16"/>
      <c r="J16" s="11"/>
      <c r="K16" s="11"/>
    </row>
    <row r="17" spans="1:6" x14ac:dyDescent="0.35">
      <c r="A17" s="101" t="s">
        <v>16</v>
      </c>
      <c r="B17" s="99" t="s">
        <v>16</v>
      </c>
      <c r="C17" s="35">
        <v>779</v>
      </c>
      <c r="D17" s="35">
        <v>0</v>
      </c>
      <c r="E17" s="115">
        <f t="shared" si="0"/>
        <v>779</v>
      </c>
      <c r="F17"/>
    </row>
    <row r="18" spans="1:6" x14ac:dyDescent="0.35">
      <c r="A18" s="101" t="s">
        <v>54</v>
      </c>
      <c r="B18" s="9" t="s">
        <v>54</v>
      </c>
      <c r="C18" s="35">
        <v>187</v>
      </c>
      <c r="D18" s="35">
        <v>0</v>
      </c>
      <c r="E18" s="115">
        <f>SUM(C18:D18)</f>
        <v>187</v>
      </c>
      <c r="F18"/>
    </row>
    <row r="19" spans="1:6" x14ac:dyDescent="0.35">
      <c r="B19" s="98" t="s">
        <v>122</v>
      </c>
      <c r="C19" s="117">
        <f>SUM(C2:C18)</f>
        <v>4577</v>
      </c>
      <c r="D19" s="117">
        <f>SUM(D2:D18)</f>
        <v>400</v>
      </c>
      <c r="E19" s="117">
        <f>SUM(E2:E18)</f>
        <v>4977</v>
      </c>
      <c r="F19"/>
    </row>
    <row r="20" spans="1:6" x14ac:dyDescent="0.35">
      <c r="A20" s="8"/>
      <c r="B20" s="93"/>
      <c r="C20" s="8"/>
      <c r="D20" s="8"/>
      <c r="E20" s="8"/>
    </row>
    <row r="23" spans="1:6" ht="16.95" customHeight="1" x14ac:dyDescent="0.35">
      <c r="A23" s="10" t="s">
        <v>19</v>
      </c>
      <c r="B23" s="111" t="s">
        <v>159</v>
      </c>
      <c r="C23" s="111" t="s">
        <v>160</v>
      </c>
      <c r="D23" s="10" t="s">
        <v>3</v>
      </c>
      <c r="E23" s="8"/>
    </row>
    <row r="24" spans="1:6" x14ac:dyDescent="0.35">
      <c r="A24" s="35" t="s">
        <v>108</v>
      </c>
      <c r="B24" s="9">
        <f>SUM(C2:C2)</f>
        <v>678</v>
      </c>
      <c r="C24" s="9">
        <f>SUM(D2:D2)</f>
        <v>90</v>
      </c>
      <c r="D24" s="110">
        <f>SUM(B24:C24)</f>
        <v>768</v>
      </c>
      <c r="E24" s="8"/>
    </row>
    <row r="25" spans="1:6" x14ac:dyDescent="0.35">
      <c r="A25" s="35" t="s">
        <v>112</v>
      </c>
      <c r="B25" s="9">
        <f t="shared" ref="B25:C33" si="1">C3</f>
        <v>12</v>
      </c>
      <c r="C25" s="9">
        <f t="shared" si="1"/>
        <v>26</v>
      </c>
      <c r="D25" s="110">
        <f t="shared" ref="D25:D39" si="2">SUM(B25:C25)</f>
        <v>38</v>
      </c>
      <c r="E25" s="8"/>
    </row>
    <row r="26" spans="1:6" x14ac:dyDescent="0.35">
      <c r="A26" s="35" t="s">
        <v>61</v>
      </c>
      <c r="B26" s="9">
        <f t="shared" si="1"/>
        <v>66</v>
      </c>
      <c r="C26" s="9">
        <f t="shared" si="1"/>
        <v>0</v>
      </c>
      <c r="D26" s="110">
        <f t="shared" si="2"/>
        <v>66</v>
      </c>
      <c r="E26" s="8"/>
    </row>
    <row r="27" spans="1:6" x14ac:dyDescent="0.35">
      <c r="A27" s="35" t="s">
        <v>21</v>
      </c>
      <c r="B27" s="9">
        <f t="shared" si="1"/>
        <v>618</v>
      </c>
      <c r="C27" s="9">
        <f t="shared" si="1"/>
        <v>165</v>
      </c>
      <c r="D27" s="110">
        <f t="shared" si="2"/>
        <v>783</v>
      </c>
      <c r="E27" s="8"/>
    </row>
    <row r="28" spans="1:6" x14ac:dyDescent="0.35">
      <c r="A28" s="35" t="s">
        <v>113</v>
      </c>
      <c r="B28" s="9">
        <f t="shared" si="1"/>
        <v>449</v>
      </c>
      <c r="C28" s="9">
        <f t="shared" si="1"/>
        <v>5</v>
      </c>
      <c r="D28" s="110">
        <f t="shared" si="2"/>
        <v>454</v>
      </c>
      <c r="E28" s="8"/>
    </row>
    <row r="29" spans="1:6" x14ac:dyDescent="0.35">
      <c r="A29" s="35" t="s">
        <v>24</v>
      </c>
      <c r="B29" s="9">
        <f t="shared" si="1"/>
        <v>106</v>
      </c>
      <c r="C29" s="9">
        <f t="shared" si="1"/>
        <v>0</v>
      </c>
      <c r="D29" s="110">
        <f t="shared" si="2"/>
        <v>106</v>
      </c>
      <c r="E29" s="8"/>
    </row>
    <row r="30" spans="1:6" x14ac:dyDescent="0.35">
      <c r="A30" s="35" t="s">
        <v>116</v>
      </c>
      <c r="B30" s="9">
        <f t="shared" si="1"/>
        <v>7</v>
      </c>
      <c r="C30" s="9">
        <f t="shared" si="1"/>
        <v>1</v>
      </c>
      <c r="D30" s="110">
        <f t="shared" si="2"/>
        <v>8</v>
      </c>
      <c r="E30" s="8"/>
    </row>
    <row r="31" spans="1:6" x14ac:dyDescent="0.35">
      <c r="A31" s="35" t="s">
        <v>136</v>
      </c>
      <c r="B31" s="9">
        <f t="shared" si="1"/>
        <v>2</v>
      </c>
      <c r="C31" s="9">
        <f t="shared" si="1"/>
        <v>1</v>
      </c>
      <c r="D31" s="110">
        <f>SUM(B31:C31)</f>
        <v>3</v>
      </c>
      <c r="E31" s="8"/>
    </row>
    <row r="32" spans="1:6" x14ac:dyDescent="0.35">
      <c r="A32" s="35" t="s">
        <v>104</v>
      </c>
      <c r="B32" s="9">
        <f t="shared" si="1"/>
        <v>201</v>
      </c>
      <c r="C32" s="9">
        <f t="shared" si="1"/>
        <v>0</v>
      </c>
      <c r="D32" s="110">
        <f t="shared" si="2"/>
        <v>201</v>
      </c>
      <c r="E32" s="8"/>
    </row>
    <row r="33" spans="1:5" x14ac:dyDescent="0.35">
      <c r="A33" s="35" t="s">
        <v>23</v>
      </c>
      <c r="B33" s="9">
        <f t="shared" si="1"/>
        <v>240</v>
      </c>
      <c r="C33" s="9">
        <f t="shared" si="1"/>
        <v>14</v>
      </c>
      <c r="D33" s="110">
        <f t="shared" si="2"/>
        <v>254</v>
      </c>
      <c r="E33" s="8"/>
    </row>
    <row r="34" spans="1:5" x14ac:dyDescent="0.35">
      <c r="A34" s="35" t="s">
        <v>115</v>
      </c>
      <c r="B34" s="9">
        <f>C12</f>
        <v>2</v>
      </c>
      <c r="C34" s="116">
        <f>D12</f>
        <v>0</v>
      </c>
      <c r="D34" s="110">
        <f t="shared" si="2"/>
        <v>2</v>
      </c>
      <c r="E34" s="8"/>
    </row>
    <row r="35" spans="1:5" x14ac:dyDescent="0.35">
      <c r="A35" s="35" t="s">
        <v>114</v>
      </c>
      <c r="B35" s="9">
        <f>SUM(C13:C14)</f>
        <v>713</v>
      </c>
      <c r="C35" s="9">
        <f>SUM(D13:D14)</f>
        <v>50</v>
      </c>
      <c r="D35" s="110">
        <f t="shared" si="2"/>
        <v>763</v>
      </c>
      <c r="E35" s="8"/>
    </row>
    <row r="36" spans="1:5" x14ac:dyDescent="0.35">
      <c r="A36" s="35" t="s">
        <v>109</v>
      </c>
      <c r="B36" s="9">
        <f>C15</f>
        <v>510</v>
      </c>
      <c r="C36" s="9">
        <f>D15</f>
        <v>48</v>
      </c>
      <c r="D36" s="110">
        <f t="shared" si="2"/>
        <v>558</v>
      </c>
      <c r="E36" s="8"/>
    </row>
    <row r="37" spans="1:5" x14ac:dyDescent="0.35">
      <c r="A37" s="35" t="s">
        <v>111</v>
      </c>
      <c r="B37" s="9">
        <f>C16</f>
        <v>7</v>
      </c>
      <c r="C37" s="9">
        <f>D16</f>
        <v>0</v>
      </c>
      <c r="D37" s="110">
        <f t="shared" si="2"/>
        <v>7</v>
      </c>
      <c r="E37" s="8"/>
    </row>
    <row r="38" spans="1:5" x14ac:dyDescent="0.35">
      <c r="A38" s="35" t="s">
        <v>16</v>
      </c>
      <c r="B38" s="9">
        <f t="shared" ref="B38:C38" si="3">C17</f>
        <v>779</v>
      </c>
      <c r="C38" s="9">
        <f t="shared" si="3"/>
        <v>0</v>
      </c>
      <c r="D38" s="110">
        <f t="shared" si="2"/>
        <v>779</v>
      </c>
      <c r="E38" s="8"/>
    </row>
    <row r="39" spans="1:5" x14ac:dyDescent="0.35">
      <c r="A39" s="35" t="s">
        <v>54</v>
      </c>
      <c r="B39" s="9">
        <f t="shared" ref="B39" si="4">C18</f>
        <v>187</v>
      </c>
      <c r="C39" s="9">
        <f>D18</f>
        <v>0</v>
      </c>
      <c r="D39" s="112">
        <f t="shared" si="2"/>
        <v>187</v>
      </c>
      <c r="E39" s="8"/>
    </row>
    <row r="40" spans="1:5" x14ac:dyDescent="0.35">
      <c r="D40" s="7">
        <f>SUM(D24:D39)</f>
        <v>4977</v>
      </c>
    </row>
  </sheetData>
  <mergeCells count="4">
    <mergeCell ref="O4:Q5"/>
    <mergeCell ref="R4:R5"/>
    <mergeCell ref="E13:E14"/>
    <mergeCell ref="A13:A14"/>
  </mergeCells>
  <hyperlinks>
    <hyperlink ref="A2" r:id="rId1"/>
    <hyperlink ref="A3" r:id="rId2"/>
    <hyperlink ref="A4" r:id="rId3"/>
    <hyperlink ref="A18" r:id="rId4"/>
    <hyperlink ref="A17" r:id="rId5"/>
    <hyperlink ref="A16" r:id="rId6"/>
    <hyperlink ref="A15" r:id="rId7"/>
    <hyperlink ref="A13" r:id="rId8"/>
    <hyperlink ref="A12" r:id="rId9"/>
    <hyperlink ref="A11" r:id="rId10" display="LPDAAC"/>
    <hyperlink ref="A10" r:id="rId11"/>
    <hyperlink ref="A8" r:id="rId12"/>
    <hyperlink ref="A7" r:id="rId13"/>
    <hyperlink ref="A6" r:id="rId14"/>
    <hyperlink ref="A5" r:id="rId15"/>
    <hyperlink ref="A9" r:id="rId16" display="FIRMS"/>
  </hyperlinks>
  <pageMargins left="0.75" right="0.75" top="1" bottom="1" header="0.5" footer="0.5"/>
  <pageSetup orientation="portrait" horizontalDpi="4294967292" verticalDpi="4294967292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1" sqref="D11"/>
    </sheetView>
  </sheetViews>
  <sheetFormatPr defaultColWidth="10.77734375" defaultRowHeight="18" x14ac:dyDescent="0.35"/>
  <cols>
    <col min="1" max="1" width="25.6640625" style="7" bestFit="1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4" customFormat="1" ht="36" x14ac:dyDescent="0.35">
      <c r="A1" s="158" t="s">
        <v>110</v>
      </c>
      <c r="B1" s="159" t="s">
        <v>107</v>
      </c>
      <c r="C1" s="147" t="s">
        <v>147</v>
      </c>
      <c r="D1" s="147" t="s">
        <v>148</v>
      </c>
      <c r="E1" s="147" t="s">
        <v>3</v>
      </c>
    </row>
    <row r="2" spans="1:5" s="144" customFormat="1" x14ac:dyDescent="0.35">
      <c r="A2" s="160" t="s">
        <v>108</v>
      </c>
      <c r="B2" s="160" t="s">
        <v>108</v>
      </c>
      <c r="C2" s="161">
        <v>64</v>
      </c>
      <c r="D2" s="161">
        <v>21</v>
      </c>
      <c r="E2" s="161">
        <f>SUM(C2:D2)</f>
        <v>85</v>
      </c>
    </row>
    <row r="3" spans="1:5" s="144" customFormat="1" x14ac:dyDescent="0.35">
      <c r="A3" s="160" t="s">
        <v>21</v>
      </c>
      <c r="B3" s="160" t="s">
        <v>21</v>
      </c>
      <c r="C3" s="161">
        <v>26</v>
      </c>
      <c r="D3" s="161">
        <v>8</v>
      </c>
      <c r="E3" s="161">
        <f t="shared" ref="E3:E8" si="0">SUM(C3:D3)</f>
        <v>34</v>
      </c>
    </row>
    <row r="4" spans="1:5" s="144" customFormat="1" x14ac:dyDescent="0.35">
      <c r="A4" s="160" t="s">
        <v>113</v>
      </c>
      <c r="B4" s="160" t="s">
        <v>113</v>
      </c>
      <c r="C4" s="161">
        <v>12</v>
      </c>
      <c r="D4" s="161">
        <v>0</v>
      </c>
      <c r="E4" s="161">
        <f t="shared" si="0"/>
        <v>12</v>
      </c>
    </row>
    <row r="5" spans="1:5" s="144" customFormat="1" x14ac:dyDescent="0.35">
      <c r="A5" s="160" t="s">
        <v>23</v>
      </c>
      <c r="B5" s="160" t="s">
        <v>23</v>
      </c>
      <c r="C5" s="161">
        <v>10</v>
      </c>
      <c r="D5" s="161">
        <v>2</v>
      </c>
      <c r="E5" s="161">
        <f t="shared" si="0"/>
        <v>12</v>
      </c>
    </row>
    <row r="6" spans="1:5" s="144" customFormat="1" x14ac:dyDescent="0.35">
      <c r="A6" s="160" t="s">
        <v>114</v>
      </c>
      <c r="B6" s="160" t="s">
        <v>114</v>
      </c>
      <c r="C6" s="161">
        <v>7</v>
      </c>
      <c r="D6" s="161">
        <v>1</v>
      </c>
      <c r="E6" s="161">
        <f t="shared" ref="E6:E7" si="1">SUM(C6:D6)</f>
        <v>8</v>
      </c>
    </row>
    <row r="7" spans="1:5" s="144" customFormat="1" x14ac:dyDescent="0.35">
      <c r="A7" s="160" t="s">
        <v>109</v>
      </c>
      <c r="B7" s="160" t="s">
        <v>109</v>
      </c>
      <c r="C7" s="161">
        <v>0</v>
      </c>
      <c r="D7" s="161">
        <v>1</v>
      </c>
      <c r="E7" s="161">
        <f t="shared" si="1"/>
        <v>1</v>
      </c>
    </row>
    <row r="8" spans="1:5" s="144" customFormat="1" x14ac:dyDescent="0.35">
      <c r="A8" s="160" t="s">
        <v>16</v>
      </c>
      <c r="B8" s="160" t="s">
        <v>16</v>
      </c>
      <c r="C8" s="161">
        <v>3</v>
      </c>
      <c r="D8" s="161">
        <v>0</v>
      </c>
      <c r="E8" s="161">
        <f t="shared" si="0"/>
        <v>3</v>
      </c>
    </row>
    <row r="9" spans="1:5" x14ac:dyDescent="0.35">
      <c r="A9" s="162" t="s">
        <v>162</v>
      </c>
      <c r="B9" s="162"/>
      <c r="C9" s="159">
        <f>SUM(C2:C8)</f>
        <v>122</v>
      </c>
      <c r="D9" s="159">
        <f>SUM(D2:D8)</f>
        <v>33</v>
      </c>
      <c r="E9" s="159">
        <f>SUM(E2:E8)</f>
        <v>155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5" sqref="C15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8" t="s">
        <v>110</v>
      </c>
      <c r="B1" s="159" t="s">
        <v>107</v>
      </c>
      <c r="C1" s="147" t="s">
        <v>147</v>
      </c>
      <c r="D1" s="147" t="s">
        <v>148</v>
      </c>
      <c r="E1" s="147" t="s">
        <v>3</v>
      </c>
    </row>
    <row r="2" spans="1:5" ht="18" x14ac:dyDescent="0.25">
      <c r="A2" s="160" t="s">
        <v>108</v>
      </c>
      <c r="B2" s="160" t="s">
        <v>108</v>
      </c>
      <c r="C2" s="161">
        <v>7</v>
      </c>
      <c r="D2" s="161">
        <v>2</v>
      </c>
      <c r="E2" s="161">
        <f>SUM(C2:D2)</f>
        <v>9</v>
      </c>
    </row>
    <row r="3" spans="1:5" ht="18" x14ac:dyDescent="0.25">
      <c r="A3" s="160" t="s">
        <v>21</v>
      </c>
      <c r="B3" s="160" t="s">
        <v>21</v>
      </c>
      <c r="C3" s="161">
        <v>24</v>
      </c>
      <c r="D3" s="161">
        <v>4</v>
      </c>
      <c r="E3" s="161">
        <f t="shared" ref="E3:E7" si="0">SUM(C3:D3)</f>
        <v>28</v>
      </c>
    </row>
    <row r="4" spans="1:5" ht="18" x14ac:dyDescent="0.25">
      <c r="A4" s="160" t="s">
        <v>113</v>
      </c>
      <c r="B4" s="160" t="s">
        <v>113</v>
      </c>
      <c r="C4" s="161">
        <v>2</v>
      </c>
      <c r="D4" s="161">
        <v>1</v>
      </c>
      <c r="E4" s="161">
        <f t="shared" si="0"/>
        <v>3</v>
      </c>
    </row>
    <row r="5" spans="1:5" ht="18" x14ac:dyDescent="0.25">
      <c r="A5" s="160" t="s">
        <v>114</v>
      </c>
      <c r="B5" s="160" t="s">
        <v>114</v>
      </c>
      <c r="C5" s="161">
        <v>12</v>
      </c>
      <c r="D5" s="161">
        <v>5</v>
      </c>
      <c r="E5" s="161">
        <f t="shared" si="0"/>
        <v>17</v>
      </c>
    </row>
    <row r="6" spans="1:5" ht="18" x14ac:dyDescent="0.25">
      <c r="A6" s="160" t="s">
        <v>109</v>
      </c>
      <c r="B6" s="160" t="s">
        <v>109</v>
      </c>
      <c r="C6" s="161">
        <v>0</v>
      </c>
      <c r="D6" s="161">
        <v>25</v>
      </c>
      <c r="E6" s="161">
        <f t="shared" si="0"/>
        <v>25</v>
      </c>
    </row>
    <row r="7" spans="1:5" ht="18" x14ac:dyDescent="0.25">
      <c r="A7" s="160" t="s">
        <v>16</v>
      </c>
      <c r="B7" s="160" t="s">
        <v>16</v>
      </c>
      <c r="C7" s="161">
        <v>3</v>
      </c>
      <c r="D7" s="161">
        <v>0</v>
      </c>
      <c r="E7" s="161">
        <f t="shared" si="0"/>
        <v>3</v>
      </c>
    </row>
    <row r="8" spans="1:5" ht="18" x14ac:dyDescent="0.25">
      <c r="A8" s="162" t="s">
        <v>161</v>
      </c>
      <c r="B8" s="162"/>
      <c r="C8" s="159">
        <f>SUM(C2:C7)</f>
        <v>48</v>
      </c>
      <c r="D8" s="159">
        <f>SUM(D2:D7)</f>
        <v>37</v>
      </c>
      <c r="E8" s="159">
        <f>SUM(E2:E7)</f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G22" sqref="G22"/>
    </sheetView>
  </sheetViews>
  <sheetFormatPr defaultColWidth="10.77734375" defaultRowHeight="15.6" x14ac:dyDescent="0.3"/>
  <cols>
    <col min="1" max="1" width="21.6640625" style="134" customWidth="1"/>
    <col min="2" max="2" width="14.77734375" style="134" bestFit="1" customWidth="1"/>
    <col min="3" max="3" width="13" style="134" customWidth="1"/>
    <col min="4" max="16384" width="10.77734375" style="134"/>
  </cols>
  <sheetData>
    <row r="1" spans="1:5" ht="28.8" x14ac:dyDescent="0.3">
      <c r="A1" s="150" t="s">
        <v>110</v>
      </c>
      <c r="B1" s="151" t="s">
        <v>107</v>
      </c>
      <c r="C1" s="152" t="s">
        <v>147</v>
      </c>
      <c r="D1" s="152" t="s">
        <v>148</v>
      </c>
      <c r="E1" s="152" t="s">
        <v>3</v>
      </c>
    </row>
    <row r="2" spans="1:5" x14ac:dyDescent="0.3">
      <c r="A2" s="153" t="s">
        <v>108</v>
      </c>
      <c r="B2" s="153" t="s">
        <v>108</v>
      </c>
      <c r="C2" s="154">
        <v>6</v>
      </c>
      <c r="D2" s="154">
        <v>0</v>
      </c>
      <c r="E2" s="154">
        <f>SUM(C2:D2)</f>
        <v>6</v>
      </c>
    </row>
    <row r="3" spans="1:5" x14ac:dyDescent="0.3">
      <c r="A3" s="153" t="s">
        <v>21</v>
      </c>
      <c r="B3" s="153" t="s">
        <v>21</v>
      </c>
      <c r="C3" s="154">
        <v>31</v>
      </c>
      <c r="D3" s="154">
        <v>3</v>
      </c>
      <c r="E3" s="154">
        <f t="shared" ref="E3:E8" si="0">SUM(C3:D3)</f>
        <v>34</v>
      </c>
    </row>
    <row r="4" spans="1:5" x14ac:dyDescent="0.3">
      <c r="A4" s="153" t="s">
        <v>113</v>
      </c>
      <c r="B4" s="153" t="s">
        <v>113</v>
      </c>
      <c r="C4" s="154">
        <v>4</v>
      </c>
      <c r="D4" s="154">
        <v>0</v>
      </c>
      <c r="E4" s="154">
        <f t="shared" si="0"/>
        <v>4</v>
      </c>
    </row>
    <row r="5" spans="1:5" x14ac:dyDescent="0.3">
      <c r="A5" s="153" t="s">
        <v>104</v>
      </c>
      <c r="B5" s="153" t="s">
        <v>104</v>
      </c>
      <c r="C5" s="154">
        <v>2</v>
      </c>
      <c r="D5" s="154">
        <v>0</v>
      </c>
      <c r="E5" s="154">
        <f t="shared" si="0"/>
        <v>2</v>
      </c>
    </row>
    <row r="6" spans="1:5" x14ac:dyDescent="0.3">
      <c r="A6" s="153" t="s">
        <v>114</v>
      </c>
      <c r="B6" s="153" t="s">
        <v>114</v>
      </c>
      <c r="C6" s="154">
        <v>1</v>
      </c>
      <c r="D6" s="154">
        <v>0</v>
      </c>
      <c r="E6" s="154">
        <f t="shared" si="0"/>
        <v>1</v>
      </c>
    </row>
    <row r="7" spans="1:5" x14ac:dyDescent="0.3">
      <c r="A7" s="153" t="s">
        <v>109</v>
      </c>
      <c r="B7" s="153" t="s">
        <v>109</v>
      </c>
      <c r="C7" s="154">
        <v>56</v>
      </c>
      <c r="D7" s="154">
        <v>0</v>
      </c>
      <c r="E7" s="154">
        <f t="shared" si="0"/>
        <v>56</v>
      </c>
    </row>
    <row r="8" spans="1:5" x14ac:dyDescent="0.3">
      <c r="A8" s="153" t="s">
        <v>16</v>
      </c>
      <c r="B8" s="153" t="s">
        <v>16</v>
      </c>
      <c r="C8" s="154">
        <v>189</v>
      </c>
      <c r="D8" s="154">
        <v>0</v>
      </c>
      <c r="E8" s="154">
        <f t="shared" si="0"/>
        <v>189</v>
      </c>
    </row>
    <row r="9" spans="1:5" x14ac:dyDescent="0.3">
      <c r="A9" s="155" t="s">
        <v>158</v>
      </c>
      <c r="B9" s="155"/>
      <c r="C9" s="156">
        <f>SUM(C2:C8)</f>
        <v>289</v>
      </c>
      <c r="D9" s="156">
        <f>SUM(D2:D8)</f>
        <v>3</v>
      </c>
      <c r="E9" s="156">
        <f>SUM(E2:E8)</f>
        <v>292</v>
      </c>
    </row>
    <row r="10" spans="1:5" ht="18" x14ac:dyDescent="0.35">
      <c r="A10" s="97"/>
      <c r="B10" s="97"/>
      <c r="C10" s="100"/>
      <c r="D10" s="100"/>
      <c r="E10" s="100"/>
    </row>
    <row r="11" spans="1:5" s="26" customFormat="1" ht="46.8" x14ac:dyDescent="0.3">
      <c r="A11" s="119" t="s">
        <v>110</v>
      </c>
      <c r="B11" s="120" t="s">
        <v>107</v>
      </c>
      <c r="C11" s="55" t="s">
        <v>147</v>
      </c>
      <c r="D11" s="55" t="s">
        <v>148</v>
      </c>
      <c r="E11" s="55" t="s">
        <v>3</v>
      </c>
    </row>
    <row r="12" spans="1:5" x14ac:dyDescent="0.3">
      <c r="A12" s="14" t="s">
        <v>108</v>
      </c>
      <c r="B12" s="14" t="s">
        <v>108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61</v>
      </c>
      <c r="B13" s="14" t="s">
        <v>61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113</v>
      </c>
      <c r="B15" s="14" t="s">
        <v>113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104</v>
      </c>
      <c r="B17" s="14" t="s">
        <v>104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115</v>
      </c>
      <c r="B19" s="14" t="s">
        <v>115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114</v>
      </c>
      <c r="B20" s="14" t="s">
        <v>114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109</v>
      </c>
      <c r="B21" s="14" t="s">
        <v>109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157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6"/>
      <c r="B23" s="124"/>
      <c r="C23" s="125"/>
      <c r="D23" s="125"/>
      <c r="E23" s="125"/>
    </row>
    <row r="24" spans="1:7" s="26" customFormat="1" ht="46.8" x14ac:dyDescent="0.3">
      <c r="A24" s="119" t="s">
        <v>110</v>
      </c>
      <c r="B24" s="120" t="s">
        <v>107</v>
      </c>
      <c r="C24" s="55" t="s">
        <v>147</v>
      </c>
      <c r="D24" s="55" t="s">
        <v>148</v>
      </c>
      <c r="E24" s="55" t="s">
        <v>3</v>
      </c>
    </row>
    <row r="25" spans="1:7" x14ac:dyDescent="0.3">
      <c r="A25" s="16" t="s">
        <v>108</v>
      </c>
      <c r="B25" s="16" t="s">
        <v>108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6"/>
      <c r="G26" s="65"/>
    </row>
    <row r="27" spans="1:7" x14ac:dyDescent="0.3">
      <c r="A27" s="16" t="s">
        <v>113</v>
      </c>
      <c r="B27" s="16" t="s">
        <v>113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104</v>
      </c>
      <c r="B28" s="16" t="s">
        <v>104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114</v>
      </c>
      <c r="B30" s="16" t="s">
        <v>114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156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6"/>
      <c r="B32" s="124"/>
      <c r="C32" s="125"/>
      <c r="D32" s="125"/>
      <c r="E32" s="125"/>
    </row>
    <row r="33" spans="1:7" ht="46.8" x14ac:dyDescent="0.3">
      <c r="A33" s="119" t="s">
        <v>110</v>
      </c>
      <c r="B33" s="120" t="s">
        <v>107</v>
      </c>
      <c r="C33" s="55" t="s">
        <v>147</v>
      </c>
      <c r="D33" s="55" t="s">
        <v>148</v>
      </c>
      <c r="E33" s="55" t="s">
        <v>3</v>
      </c>
    </row>
    <row r="34" spans="1:7" x14ac:dyDescent="0.3">
      <c r="A34" s="16" t="s">
        <v>108</v>
      </c>
      <c r="B34" s="16" t="s">
        <v>108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8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6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114</v>
      </c>
      <c r="B38" s="16" t="s">
        <v>114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109</v>
      </c>
      <c r="B39" s="16" t="s">
        <v>109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155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6"/>
      <c r="B42" s="124"/>
      <c r="C42" s="125"/>
      <c r="D42" s="125"/>
      <c r="E42" s="125"/>
      <c r="F42" s="52">
        <f t="shared" si="4"/>
        <v>4</v>
      </c>
    </row>
    <row r="43" spans="1:7" ht="46.8" x14ac:dyDescent="0.3">
      <c r="A43" s="119" t="s">
        <v>110</v>
      </c>
      <c r="B43" s="120" t="s">
        <v>107</v>
      </c>
      <c r="C43" s="55" t="s">
        <v>147</v>
      </c>
      <c r="D43" s="55" t="s">
        <v>148</v>
      </c>
      <c r="E43" s="55" t="s">
        <v>3</v>
      </c>
      <c r="F43" s="52">
        <f t="shared" si="4"/>
        <v>3</v>
      </c>
    </row>
    <row r="44" spans="1:7" x14ac:dyDescent="0.3">
      <c r="A44" s="16" t="s">
        <v>108</v>
      </c>
      <c r="B44" s="16" t="s">
        <v>108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113</v>
      </c>
      <c r="B46" s="16" t="s">
        <v>113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5"/>
      <c r="G47" s="65"/>
    </row>
    <row r="48" spans="1:7" ht="31.2" x14ac:dyDescent="0.3">
      <c r="A48" s="16" t="s">
        <v>114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154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6"/>
      <c r="B51" s="124"/>
      <c r="C51" s="125"/>
      <c r="D51" s="125"/>
      <c r="E51" s="125"/>
      <c r="F51" s="52">
        <f t="shared" si="6"/>
        <v>4</v>
      </c>
    </row>
    <row r="52" spans="1:7" ht="46.8" x14ac:dyDescent="0.3">
      <c r="A52" s="119" t="s">
        <v>110</v>
      </c>
      <c r="B52" s="120" t="s">
        <v>107</v>
      </c>
      <c r="C52" s="55" t="s">
        <v>147</v>
      </c>
      <c r="D52" s="55" t="s">
        <v>148</v>
      </c>
      <c r="E52" s="55" t="s">
        <v>3</v>
      </c>
      <c r="F52" s="52">
        <f t="shared" si="6"/>
        <v>4</v>
      </c>
    </row>
    <row r="53" spans="1:7" x14ac:dyDescent="0.3">
      <c r="A53" s="16" t="s">
        <v>108</v>
      </c>
      <c r="B53" s="16" t="s">
        <v>108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113</v>
      </c>
      <c r="B55" s="16" t="s">
        <v>113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116</v>
      </c>
      <c r="B56" s="16" t="s">
        <v>116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104</v>
      </c>
      <c r="B57" s="16" t="s">
        <v>104</v>
      </c>
      <c r="C57" s="52">
        <v>9</v>
      </c>
      <c r="D57" s="52">
        <v>0</v>
      </c>
      <c r="E57" s="52">
        <f t="shared" si="7"/>
        <v>9</v>
      </c>
      <c r="F57" s="125"/>
      <c r="G57" s="65"/>
    </row>
    <row r="58" spans="1:7" ht="31.2" x14ac:dyDescent="0.3">
      <c r="A58" s="16" t="s">
        <v>152</v>
      </c>
      <c r="B58" s="16" t="s">
        <v>152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153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6"/>
      <c r="B62" s="124"/>
      <c r="C62" s="125"/>
      <c r="D62" s="125"/>
      <c r="E62" s="125"/>
      <c r="F62" s="52">
        <f t="shared" si="8"/>
        <v>3</v>
      </c>
    </row>
    <row r="63" spans="1:7" ht="46.8" x14ac:dyDescent="0.3">
      <c r="A63" s="119" t="s">
        <v>110</v>
      </c>
      <c r="B63" s="120" t="s">
        <v>107</v>
      </c>
      <c r="C63" s="55" t="s">
        <v>147</v>
      </c>
      <c r="D63" s="55" t="s">
        <v>148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108</v>
      </c>
      <c r="B64" s="16" t="s">
        <v>108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4"/>
    </row>
    <row r="66" spans="1:6" x14ac:dyDescent="0.3">
      <c r="A66" s="16" t="s">
        <v>113</v>
      </c>
      <c r="B66" s="16" t="s">
        <v>113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121</v>
      </c>
      <c r="B67" s="16" t="s">
        <v>109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127</v>
      </c>
      <c r="B69" s="16" t="s">
        <v>127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150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6"/>
      <c r="B71" s="124"/>
      <c r="C71" s="125"/>
      <c r="D71" s="125"/>
      <c r="E71" s="125"/>
    </row>
    <row r="72" spans="1:6" ht="46.8" x14ac:dyDescent="0.3">
      <c r="A72" s="119" t="s">
        <v>110</v>
      </c>
      <c r="B72" s="120" t="s">
        <v>107</v>
      </c>
      <c r="C72" s="55" t="s">
        <v>147</v>
      </c>
      <c r="D72" s="55" t="s">
        <v>148</v>
      </c>
      <c r="E72" s="55" t="s">
        <v>3</v>
      </c>
    </row>
    <row r="73" spans="1:6" x14ac:dyDescent="0.3">
      <c r="A73" s="16" t="s">
        <v>108</v>
      </c>
      <c r="B73" s="16" t="s">
        <v>108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113</v>
      </c>
      <c r="B75" s="16" t="s">
        <v>113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127</v>
      </c>
      <c r="B76" s="16" t="s">
        <v>127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109</v>
      </c>
      <c r="B77" s="16" t="s">
        <v>109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149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6"/>
      <c r="B80" s="124"/>
      <c r="C80" s="125"/>
      <c r="D80" s="125"/>
      <c r="E80" s="125"/>
    </row>
    <row r="81" spans="1:5" ht="46.8" x14ac:dyDescent="0.3">
      <c r="A81" s="119" t="s">
        <v>110</v>
      </c>
      <c r="B81" s="120" t="s">
        <v>107</v>
      </c>
      <c r="C81" s="61" t="s">
        <v>147</v>
      </c>
      <c r="D81" s="61" t="s">
        <v>148</v>
      </c>
      <c r="E81" s="61" t="s">
        <v>3</v>
      </c>
    </row>
    <row r="82" spans="1:5" x14ac:dyDescent="0.3">
      <c r="A82" s="16" t="s">
        <v>108</v>
      </c>
      <c r="B82" s="16" t="s">
        <v>108</v>
      </c>
      <c r="C82" s="131">
        <v>1</v>
      </c>
      <c r="D82" s="131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1">
        <v>2</v>
      </c>
      <c r="D83" s="131">
        <v>120</v>
      </c>
      <c r="E83" s="52">
        <f>SUM(C83:D83)</f>
        <v>122</v>
      </c>
    </row>
    <row r="84" spans="1:5" x14ac:dyDescent="0.3">
      <c r="A84" s="16" t="s">
        <v>113</v>
      </c>
      <c r="B84" s="16" t="s">
        <v>113</v>
      </c>
      <c r="C84" s="131">
        <v>1</v>
      </c>
      <c r="D84" s="131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1">
        <v>14</v>
      </c>
      <c r="D85" s="131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1">
        <v>4</v>
      </c>
      <c r="D86" s="131">
        <v>0</v>
      </c>
      <c r="E86" s="52">
        <f>SUM(C86:D86)</f>
        <v>4</v>
      </c>
    </row>
    <row r="87" spans="1:5" x14ac:dyDescent="0.3">
      <c r="A87" s="16" t="s">
        <v>127</v>
      </c>
      <c r="B87" s="16" t="s">
        <v>127</v>
      </c>
      <c r="C87" s="131">
        <v>3</v>
      </c>
      <c r="D87" s="131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1">
        <v>7</v>
      </c>
      <c r="D88" s="131">
        <v>0</v>
      </c>
      <c r="E88" s="52">
        <f t="shared" si="11"/>
        <v>7</v>
      </c>
    </row>
    <row r="89" spans="1:5" x14ac:dyDescent="0.3">
      <c r="A89" s="53" t="s">
        <v>151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6"/>
      <c r="B90" s="124"/>
      <c r="C90" s="125"/>
      <c r="D90" s="125"/>
      <c r="E90" s="125"/>
    </row>
    <row r="91" spans="1:5" ht="46.8" x14ac:dyDescent="0.3">
      <c r="A91" s="119" t="s">
        <v>110</v>
      </c>
      <c r="B91" s="120" t="s">
        <v>107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108</v>
      </c>
      <c r="B92" s="16" t="s">
        <v>108</v>
      </c>
      <c r="C92" s="131">
        <v>0</v>
      </c>
      <c r="D92" s="131">
        <v>3</v>
      </c>
      <c r="E92" s="131">
        <v>0</v>
      </c>
    </row>
    <row r="93" spans="1:5" x14ac:dyDescent="0.3">
      <c r="A93" s="16" t="s">
        <v>21</v>
      </c>
      <c r="B93" s="16" t="s">
        <v>21</v>
      </c>
      <c r="C93" s="131">
        <f>1+8</f>
        <v>9</v>
      </c>
      <c r="D93" s="131">
        <v>0</v>
      </c>
      <c r="E93" s="131">
        <f>3+7</f>
        <v>10</v>
      </c>
    </row>
    <row r="94" spans="1:5" x14ac:dyDescent="0.3">
      <c r="A94" s="16" t="s">
        <v>113</v>
      </c>
      <c r="B94" s="16" t="s">
        <v>113</v>
      </c>
      <c r="C94" s="131">
        <v>0</v>
      </c>
      <c r="D94" s="131">
        <v>0</v>
      </c>
      <c r="E94" s="131">
        <f>1+1</f>
        <v>2</v>
      </c>
    </row>
    <row r="95" spans="1:5" x14ac:dyDescent="0.3">
      <c r="A95" s="16" t="s">
        <v>24</v>
      </c>
      <c r="B95" s="16" t="s">
        <v>24</v>
      </c>
      <c r="C95" s="131">
        <v>10</v>
      </c>
      <c r="D95" s="131">
        <v>0</v>
      </c>
      <c r="E95" s="131">
        <v>0</v>
      </c>
    </row>
    <row r="96" spans="1:5" x14ac:dyDescent="0.3">
      <c r="A96" s="16" t="s">
        <v>23</v>
      </c>
      <c r="B96" s="16" t="s">
        <v>23</v>
      </c>
      <c r="C96" s="131">
        <v>0</v>
      </c>
      <c r="D96" s="131">
        <v>4</v>
      </c>
      <c r="E96" s="131">
        <v>0</v>
      </c>
    </row>
    <row r="97" spans="1:5" x14ac:dyDescent="0.3">
      <c r="A97" s="16" t="s">
        <v>127</v>
      </c>
      <c r="B97" s="16" t="s">
        <v>127</v>
      </c>
      <c r="C97" s="131">
        <f>1+1</f>
        <v>2</v>
      </c>
      <c r="D97" s="131">
        <v>0</v>
      </c>
      <c r="E97" s="131">
        <v>1</v>
      </c>
    </row>
    <row r="98" spans="1:5" x14ac:dyDescent="0.3">
      <c r="A98" s="16" t="s">
        <v>109</v>
      </c>
      <c r="B98" s="16" t="s">
        <v>109</v>
      </c>
      <c r="C98" s="131">
        <v>8</v>
      </c>
      <c r="D98" s="131">
        <v>0</v>
      </c>
      <c r="E98" s="131">
        <v>0</v>
      </c>
    </row>
    <row r="99" spans="1:5" x14ac:dyDescent="0.3">
      <c r="A99" s="16" t="s">
        <v>16</v>
      </c>
      <c r="B99" s="16" t="s">
        <v>16</v>
      </c>
      <c r="C99" s="131">
        <f>3+3</f>
        <v>6</v>
      </c>
      <c r="D99" s="131">
        <v>3</v>
      </c>
      <c r="E99" s="131">
        <v>0</v>
      </c>
    </row>
    <row r="100" spans="1:5" x14ac:dyDescent="0.3">
      <c r="A100" s="53" t="s">
        <v>146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6"/>
      <c r="B101" s="124"/>
      <c r="C101" s="125"/>
      <c r="D101" s="125"/>
      <c r="E101" s="125"/>
    </row>
    <row r="102" spans="1:5" ht="46.8" x14ac:dyDescent="0.3">
      <c r="A102" s="119" t="s">
        <v>110</v>
      </c>
      <c r="B102" s="120" t="s">
        <v>107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5" t="s">
        <v>108</v>
      </c>
      <c r="B103" s="16" t="s">
        <v>108</v>
      </c>
      <c r="C103" s="131">
        <v>6</v>
      </c>
      <c r="D103" s="131">
        <v>4</v>
      </c>
      <c r="E103" s="131">
        <v>3</v>
      </c>
    </row>
    <row r="104" spans="1:5" x14ac:dyDescent="0.3">
      <c r="A104" s="16" t="s">
        <v>21</v>
      </c>
      <c r="B104" s="16" t="s">
        <v>21</v>
      </c>
      <c r="C104" s="131">
        <v>0</v>
      </c>
      <c r="D104" s="131">
        <f>1+1</f>
        <v>2</v>
      </c>
      <c r="E104" s="131">
        <v>0</v>
      </c>
    </row>
    <row r="105" spans="1:5" x14ac:dyDescent="0.3">
      <c r="A105" s="16" t="s">
        <v>113</v>
      </c>
      <c r="B105" s="16" t="s">
        <v>113</v>
      </c>
      <c r="C105" s="131">
        <v>4</v>
      </c>
      <c r="D105" s="131">
        <v>0</v>
      </c>
      <c r="E105" s="131">
        <v>0</v>
      </c>
    </row>
    <row r="106" spans="1:5" ht="31.2" x14ac:dyDescent="0.3">
      <c r="A106" s="16" t="s">
        <v>104</v>
      </c>
      <c r="B106" s="16" t="s">
        <v>104</v>
      </c>
      <c r="C106" s="131">
        <v>4</v>
      </c>
      <c r="D106" s="131">
        <v>0</v>
      </c>
      <c r="E106" s="131">
        <v>0</v>
      </c>
    </row>
    <row r="107" spans="1:5" x14ac:dyDescent="0.3">
      <c r="A107" s="16" t="s">
        <v>23</v>
      </c>
      <c r="B107" s="16" t="s">
        <v>23</v>
      </c>
      <c r="C107" s="131">
        <v>0</v>
      </c>
      <c r="D107" s="131">
        <v>3</v>
      </c>
      <c r="E107" s="131">
        <v>0</v>
      </c>
    </row>
    <row r="108" spans="1:5" x14ac:dyDescent="0.3">
      <c r="A108" s="16" t="s">
        <v>114</v>
      </c>
      <c r="B108" s="16" t="s">
        <v>114</v>
      </c>
      <c r="C108" s="131">
        <v>2</v>
      </c>
      <c r="D108" s="131">
        <f>1+1</f>
        <v>2</v>
      </c>
      <c r="E108" s="131">
        <v>4</v>
      </c>
    </row>
    <row r="109" spans="1:5" x14ac:dyDescent="0.3">
      <c r="A109" s="16" t="s">
        <v>16</v>
      </c>
      <c r="B109" s="16" t="s">
        <v>16</v>
      </c>
      <c r="C109" s="131">
        <v>3</v>
      </c>
      <c r="D109" s="131">
        <v>0</v>
      </c>
      <c r="E109" s="131">
        <v>3</v>
      </c>
    </row>
    <row r="110" spans="1:5" x14ac:dyDescent="0.3">
      <c r="A110" s="53" t="s">
        <v>145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6"/>
      <c r="B111" s="124"/>
      <c r="C111" s="125"/>
      <c r="D111" s="125"/>
      <c r="E111" s="125"/>
    </row>
    <row r="112" spans="1:5" ht="46.8" x14ac:dyDescent="0.3">
      <c r="A112" s="119" t="s">
        <v>110</v>
      </c>
      <c r="B112" s="120" t="s">
        <v>107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108</v>
      </c>
      <c r="B113" s="16" t="s">
        <v>108</v>
      </c>
      <c r="C113" s="131">
        <v>7</v>
      </c>
      <c r="D113" s="131">
        <v>1</v>
      </c>
      <c r="E113" s="131">
        <f>2+1</f>
        <v>3</v>
      </c>
    </row>
    <row r="114" spans="1:5" x14ac:dyDescent="0.3">
      <c r="A114" s="16" t="s">
        <v>21</v>
      </c>
      <c r="B114" s="16" t="s">
        <v>21</v>
      </c>
      <c r="C114" s="131">
        <v>1</v>
      </c>
      <c r="D114" s="131">
        <v>0</v>
      </c>
      <c r="E114" s="131">
        <v>2</v>
      </c>
    </row>
    <row r="115" spans="1:5" x14ac:dyDescent="0.3">
      <c r="A115" s="16" t="s">
        <v>113</v>
      </c>
      <c r="B115" s="16" t="s">
        <v>113</v>
      </c>
      <c r="C115" s="131">
        <v>0</v>
      </c>
      <c r="D115" s="131">
        <v>0</v>
      </c>
      <c r="E115" s="131">
        <v>2</v>
      </c>
    </row>
    <row r="116" spans="1:5" x14ac:dyDescent="0.3">
      <c r="A116" s="16" t="s">
        <v>23</v>
      </c>
      <c r="B116" s="16" t="s">
        <v>23</v>
      </c>
      <c r="C116" s="131">
        <v>1</v>
      </c>
      <c r="D116" s="131">
        <v>2</v>
      </c>
      <c r="E116" s="131">
        <v>0</v>
      </c>
    </row>
    <row r="117" spans="1:5" x14ac:dyDescent="0.3">
      <c r="A117" s="16" t="s">
        <v>114</v>
      </c>
      <c r="B117" s="16" t="s">
        <v>114</v>
      </c>
      <c r="C117" s="131">
        <f>1+1+1</f>
        <v>3</v>
      </c>
      <c r="D117" s="131">
        <v>0</v>
      </c>
      <c r="E117" s="131">
        <v>0</v>
      </c>
    </row>
    <row r="118" spans="1:5" x14ac:dyDescent="0.3">
      <c r="A118" s="53" t="s">
        <v>144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4" bestFit="1" customWidth="1"/>
    <col min="2" max="2" width="14.77734375" style="134" bestFit="1" customWidth="1"/>
    <col min="3" max="3" width="13" style="134" customWidth="1"/>
    <col min="4" max="16384" width="10.77734375" style="134"/>
  </cols>
  <sheetData>
    <row r="1" spans="1:6" ht="46.8" x14ac:dyDescent="0.3">
      <c r="A1" s="119" t="s">
        <v>110</v>
      </c>
      <c r="B1" s="120" t="s">
        <v>107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108</v>
      </c>
      <c r="B2" s="16" t="s">
        <v>108</v>
      </c>
      <c r="C2" s="131">
        <v>2</v>
      </c>
      <c r="D2" s="131">
        <v>0</v>
      </c>
      <c r="E2" s="131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1">
        <v>0</v>
      </c>
      <c r="D3" s="131">
        <v>1</v>
      </c>
      <c r="E3" s="131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113</v>
      </c>
      <c r="B4" s="16" t="s">
        <v>113</v>
      </c>
      <c r="C4" s="131">
        <v>0</v>
      </c>
      <c r="D4" s="131">
        <f>1+1+1</f>
        <v>3</v>
      </c>
      <c r="E4" s="131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1">
        <v>0</v>
      </c>
      <c r="D5" s="131">
        <v>1</v>
      </c>
      <c r="E5" s="131">
        <f>2+4</f>
        <v>6</v>
      </c>
      <c r="F5" s="52">
        <f t="shared" si="0"/>
        <v>7</v>
      </c>
    </row>
    <row r="6" spans="1:6" s="26" customFormat="1" x14ac:dyDescent="0.3">
      <c r="A6" s="16" t="s">
        <v>114</v>
      </c>
      <c r="B6" s="16" t="s">
        <v>114</v>
      </c>
      <c r="C6" s="131">
        <v>0</v>
      </c>
      <c r="D6" s="131">
        <v>7</v>
      </c>
      <c r="E6" s="131">
        <v>0</v>
      </c>
      <c r="F6" s="52">
        <f t="shared" si="0"/>
        <v>7</v>
      </c>
    </row>
    <row r="7" spans="1:6" s="26" customFormat="1" x14ac:dyDescent="0.3">
      <c r="A7" s="53" t="s">
        <v>143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4"/>
      <c r="B8" s="134"/>
      <c r="C8" s="134"/>
      <c r="D8" s="134"/>
      <c r="E8" s="134"/>
      <c r="F8" s="134"/>
    </row>
    <row r="9" spans="1:6" s="26" customFormat="1" ht="46.8" x14ac:dyDescent="0.3">
      <c r="A9" s="119" t="s">
        <v>110</v>
      </c>
      <c r="B9" s="120" t="s">
        <v>107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108</v>
      </c>
      <c r="B10" s="16" t="s">
        <v>108</v>
      </c>
      <c r="C10" s="131">
        <v>17</v>
      </c>
      <c r="D10" s="131">
        <v>0</v>
      </c>
      <c r="E10" s="131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1">
        <v>0</v>
      </c>
      <c r="D11" s="131">
        <v>1</v>
      </c>
      <c r="E11" s="131">
        <v>11</v>
      </c>
      <c r="F11" s="52">
        <f t="shared" si="1"/>
        <v>12</v>
      </c>
    </row>
    <row r="12" spans="1:6" ht="31.2" x14ac:dyDescent="0.3">
      <c r="A12" s="16" t="s">
        <v>104</v>
      </c>
      <c r="B12" s="16" t="s">
        <v>104</v>
      </c>
      <c r="C12" s="131">
        <v>2</v>
      </c>
      <c r="D12" s="131">
        <v>0</v>
      </c>
      <c r="E12" s="131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1">
        <f>1+1+3</f>
        <v>5</v>
      </c>
      <c r="D13" s="131">
        <v>0</v>
      </c>
      <c r="E13" s="131">
        <v>0</v>
      </c>
      <c r="F13" s="52">
        <f t="shared" ref="F13" si="2">SUM(C13:E13)</f>
        <v>5</v>
      </c>
    </row>
    <row r="14" spans="1:6" s="26" customFormat="1" x14ac:dyDescent="0.3">
      <c r="A14" s="53" t="s">
        <v>142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4"/>
      <c r="B15" s="134"/>
      <c r="C15" s="134"/>
      <c r="D15" s="134"/>
      <c r="E15" s="134"/>
      <c r="F15" s="134"/>
    </row>
    <row r="16" spans="1:6" s="26" customFormat="1" ht="46.8" x14ac:dyDescent="0.3">
      <c r="A16" s="119" t="s">
        <v>110</v>
      </c>
      <c r="B16" s="120" t="s">
        <v>107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108</v>
      </c>
      <c r="B17" s="16" t="s">
        <v>108</v>
      </c>
      <c r="C17" s="131">
        <f>4+1</f>
        <v>5</v>
      </c>
      <c r="D17" s="131">
        <f>6+6</f>
        <v>12</v>
      </c>
      <c r="E17" s="131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1">
        <v>0</v>
      </c>
      <c r="D18" s="131">
        <v>1</v>
      </c>
      <c r="E18" s="131">
        <v>6</v>
      </c>
      <c r="F18" s="52">
        <f t="shared" si="3"/>
        <v>7</v>
      </c>
    </row>
    <row r="19" spans="1:6" s="26" customFormat="1" x14ac:dyDescent="0.3">
      <c r="A19" s="16" t="s">
        <v>113</v>
      </c>
      <c r="B19" s="16" t="s">
        <v>113</v>
      </c>
      <c r="C19" s="131">
        <v>0</v>
      </c>
      <c r="D19" s="131">
        <f>1+1+1+3</f>
        <v>6</v>
      </c>
      <c r="E19" s="131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1">
        <v>0</v>
      </c>
      <c r="D20" s="131">
        <v>0</v>
      </c>
      <c r="E20" s="131">
        <v>1</v>
      </c>
      <c r="F20" s="52">
        <f t="shared" si="3"/>
        <v>1</v>
      </c>
    </row>
    <row r="21" spans="1:6" ht="16.05" customHeight="1" x14ac:dyDescent="0.3">
      <c r="A21" s="16" t="s">
        <v>114</v>
      </c>
      <c r="B21" s="16" t="s">
        <v>114</v>
      </c>
      <c r="C21" s="131">
        <f>1+1</f>
        <v>2</v>
      </c>
      <c r="D21" s="131">
        <f>1+1</f>
        <v>2</v>
      </c>
      <c r="E21" s="131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1">
        <v>4</v>
      </c>
      <c r="D22" s="131">
        <v>0</v>
      </c>
      <c r="E22" s="131">
        <v>0</v>
      </c>
      <c r="F22" s="52">
        <f t="shared" si="3"/>
        <v>4</v>
      </c>
    </row>
    <row r="23" spans="1:6" s="26" customFormat="1" x14ac:dyDescent="0.3">
      <c r="A23" s="53" t="s">
        <v>141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4"/>
      <c r="B24" s="134"/>
      <c r="C24" s="134"/>
      <c r="D24" s="134"/>
      <c r="E24" s="134"/>
      <c r="F24" s="134"/>
    </row>
    <row r="25" spans="1:6" s="26" customFormat="1" ht="46.8" x14ac:dyDescent="0.3">
      <c r="A25" s="119" t="s">
        <v>110</v>
      </c>
      <c r="B25" s="120" t="s">
        <v>107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1">
        <v>0</v>
      </c>
      <c r="D26" s="131">
        <v>0</v>
      </c>
      <c r="E26" s="131">
        <v>1</v>
      </c>
      <c r="F26" s="52">
        <f>SUM(C26:E26)</f>
        <v>1</v>
      </c>
    </row>
    <row r="27" spans="1:6" s="26" customFormat="1" ht="13.95" customHeight="1" x14ac:dyDescent="0.3">
      <c r="A27" s="16" t="s">
        <v>113</v>
      </c>
      <c r="B27" s="16" t="s">
        <v>113</v>
      </c>
      <c r="C27" s="131">
        <v>0</v>
      </c>
      <c r="D27" s="131">
        <v>0</v>
      </c>
      <c r="E27" s="131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1">
        <v>0</v>
      </c>
      <c r="D28" s="131">
        <v>0</v>
      </c>
      <c r="E28" s="131">
        <v>6</v>
      </c>
      <c r="F28" s="52">
        <f>SUM(C28:E28)</f>
        <v>6</v>
      </c>
    </row>
    <row r="29" spans="1:6" x14ac:dyDescent="0.3">
      <c r="A29" s="16" t="s">
        <v>114</v>
      </c>
      <c r="B29" s="16" t="s">
        <v>114</v>
      </c>
      <c r="C29" s="131">
        <f>1+1</f>
        <v>2</v>
      </c>
      <c r="D29" s="131">
        <v>0</v>
      </c>
      <c r="E29" s="131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1">
        <v>4</v>
      </c>
      <c r="D30" s="131">
        <v>3</v>
      </c>
      <c r="E30" s="131">
        <v>0</v>
      </c>
      <c r="F30" s="52">
        <f>SUM(C30:E30)</f>
        <v>7</v>
      </c>
    </row>
    <row r="31" spans="1:6" ht="16.95" customHeight="1" x14ac:dyDescent="0.3">
      <c r="A31" s="53" t="s">
        <v>140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9" t="s">
        <v>110</v>
      </c>
      <c r="B33" s="120" t="s">
        <v>107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108</v>
      </c>
      <c r="B34" s="16" t="s">
        <v>108</v>
      </c>
      <c r="C34" s="131">
        <v>5</v>
      </c>
      <c r="D34" s="131">
        <v>4</v>
      </c>
      <c r="E34" s="131">
        <v>4</v>
      </c>
      <c r="F34" s="52">
        <f t="shared" ref="F34:F37" si="4">SUM(C34:E34)</f>
        <v>13</v>
      </c>
    </row>
    <row r="35" spans="1:7" ht="45" customHeight="1" x14ac:dyDescent="0.3">
      <c r="A35" s="16" t="s">
        <v>113</v>
      </c>
      <c r="B35" s="16" t="s">
        <v>113</v>
      </c>
      <c r="C35" s="131">
        <v>1</v>
      </c>
      <c r="D35" s="131">
        <v>0</v>
      </c>
      <c r="E35" s="131">
        <v>2</v>
      </c>
      <c r="F35" s="52">
        <f t="shared" si="4"/>
        <v>3</v>
      </c>
    </row>
    <row r="36" spans="1:7" ht="15" customHeight="1" x14ac:dyDescent="0.3">
      <c r="A36" s="16" t="s">
        <v>114</v>
      </c>
      <c r="B36" s="16" t="s">
        <v>114</v>
      </c>
      <c r="C36" s="131">
        <v>1</v>
      </c>
      <c r="D36" s="131">
        <v>12</v>
      </c>
      <c r="E36" s="131">
        <v>9</v>
      </c>
      <c r="F36" s="52">
        <f t="shared" si="4"/>
        <v>22</v>
      </c>
      <c r="G36" s="140"/>
    </row>
    <row r="37" spans="1:7" x14ac:dyDescent="0.3">
      <c r="A37" s="16" t="s">
        <v>109</v>
      </c>
      <c r="B37" s="16" t="s">
        <v>109</v>
      </c>
      <c r="C37" s="131">
        <v>230</v>
      </c>
      <c r="D37" s="131">
        <v>0</v>
      </c>
      <c r="E37" s="131">
        <v>0</v>
      </c>
      <c r="F37" s="52">
        <f t="shared" si="4"/>
        <v>230</v>
      </c>
    </row>
    <row r="38" spans="1:7" x14ac:dyDescent="0.3">
      <c r="A38" s="53" t="s">
        <v>139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9" t="s">
        <v>110</v>
      </c>
      <c r="B40" s="120" t="s">
        <v>107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108</v>
      </c>
      <c r="B41" s="16" t="s">
        <v>108</v>
      </c>
      <c r="C41" s="131">
        <v>1</v>
      </c>
      <c r="D41" s="131">
        <v>0</v>
      </c>
      <c r="E41" s="131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1">
        <v>0</v>
      </c>
      <c r="D42" s="131">
        <v>8</v>
      </c>
      <c r="E42" s="131">
        <v>2</v>
      </c>
      <c r="F42" s="52">
        <f t="shared" si="5"/>
        <v>10</v>
      </c>
    </row>
    <row r="43" spans="1:7" x14ac:dyDescent="0.3">
      <c r="A43" s="16" t="s">
        <v>113</v>
      </c>
      <c r="B43" s="16" t="s">
        <v>113</v>
      </c>
      <c r="C43" s="131">
        <f>4+1</f>
        <v>5</v>
      </c>
      <c r="D43" s="131">
        <v>0</v>
      </c>
      <c r="E43" s="131">
        <v>0</v>
      </c>
      <c r="F43" s="52">
        <f t="shared" si="5"/>
        <v>5</v>
      </c>
    </row>
    <row r="44" spans="1:7" x14ac:dyDescent="0.3">
      <c r="A44" s="16" t="s">
        <v>114</v>
      </c>
      <c r="B44" s="16" t="s">
        <v>114</v>
      </c>
      <c r="C44" s="131">
        <v>1</v>
      </c>
      <c r="D44" s="131">
        <v>0</v>
      </c>
      <c r="E44" s="131">
        <v>0</v>
      </c>
      <c r="F44" s="52">
        <f t="shared" si="5"/>
        <v>1</v>
      </c>
    </row>
    <row r="45" spans="1:7" x14ac:dyDescent="0.3">
      <c r="A45" s="16" t="s">
        <v>109</v>
      </c>
      <c r="B45" s="16" t="s">
        <v>109</v>
      </c>
      <c r="C45" s="131">
        <v>0</v>
      </c>
      <c r="D45" s="131">
        <v>0</v>
      </c>
      <c r="E45" s="131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1">
        <v>10</v>
      </c>
      <c r="D46" s="131">
        <v>0</v>
      </c>
      <c r="E46" s="131">
        <v>0</v>
      </c>
      <c r="F46" s="52">
        <f t="shared" si="5"/>
        <v>10</v>
      </c>
    </row>
    <row r="47" spans="1:7" x14ac:dyDescent="0.3">
      <c r="A47" s="53" t="s">
        <v>138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6"/>
      <c r="D48" s="126"/>
      <c r="E48" s="126"/>
      <c r="F48" s="126"/>
    </row>
    <row r="49" spans="1:6" ht="46.8" x14ac:dyDescent="0.3">
      <c r="A49" s="119" t="s">
        <v>110</v>
      </c>
      <c r="B49" s="120" t="s">
        <v>107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108</v>
      </c>
      <c r="B50" s="16" t="s">
        <v>108</v>
      </c>
      <c r="C50" s="131">
        <v>5</v>
      </c>
      <c r="D50" s="131">
        <v>0</v>
      </c>
      <c r="E50" s="131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1">
        <v>0</v>
      </c>
      <c r="D51" s="131">
        <v>8</v>
      </c>
      <c r="E51" s="131">
        <v>2</v>
      </c>
      <c r="F51" s="52">
        <f t="shared" si="6"/>
        <v>10</v>
      </c>
    </row>
    <row r="52" spans="1:6" x14ac:dyDescent="0.3">
      <c r="A52" s="16" t="s">
        <v>113</v>
      </c>
      <c r="B52" s="16" t="s">
        <v>113</v>
      </c>
      <c r="C52" s="131">
        <f>2+1</f>
        <v>3</v>
      </c>
      <c r="D52" s="131">
        <f>1+1</f>
        <v>2</v>
      </c>
      <c r="E52" s="131">
        <v>0</v>
      </c>
      <c r="F52" s="52">
        <f t="shared" si="6"/>
        <v>5</v>
      </c>
    </row>
    <row r="53" spans="1:6" ht="31.2" x14ac:dyDescent="0.3">
      <c r="A53" s="16" t="s">
        <v>116</v>
      </c>
      <c r="B53" s="16" t="s">
        <v>116</v>
      </c>
      <c r="C53" s="131">
        <v>0</v>
      </c>
      <c r="D53" s="131">
        <v>1</v>
      </c>
      <c r="E53" s="131">
        <v>0</v>
      </c>
      <c r="F53" s="52">
        <f t="shared" si="6"/>
        <v>1</v>
      </c>
    </row>
    <row r="54" spans="1:6" x14ac:dyDescent="0.3">
      <c r="A54" s="16" t="s">
        <v>127</v>
      </c>
      <c r="B54" s="16" t="s">
        <v>127</v>
      </c>
      <c r="C54" s="131">
        <f>2+1</f>
        <v>3</v>
      </c>
      <c r="D54" s="131">
        <v>0</v>
      </c>
      <c r="E54" s="131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1">
        <f>4+18+1+2</f>
        <v>25</v>
      </c>
      <c r="D55" s="131">
        <v>0</v>
      </c>
      <c r="E55" s="131">
        <v>0</v>
      </c>
      <c r="F55" s="52">
        <f t="shared" si="6"/>
        <v>25</v>
      </c>
    </row>
    <row r="56" spans="1:6" x14ac:dyDescent="0.3">
      <c r="A56" s="53" t="s">
        <v>137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6"/>
      <c r="D57" s="126"/>
      <c r="E57" s="126"/>
      <c r="F57" s="126"/>
    </row>
    <row r="58" spans="1:6" ht="46.8" x14ac:dyDescent="0.3">
      <c r="A58" s="119" t="s">
        <v>110</v>
      </c>
      <c r="B58" s="120" t="s">
        <v>107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108</v>
      </c>
      <c r="B59" s="16" t="s">
        <v>108</v>
      </c>
      <c r="C59" s="131">
        <f>38+11+35</f>
        <v>84</v>
      </c>
      <c r="D59" s="131">
        <v>0</v>
      </c>
      <c r="E59" s="131">
        <v>10</v>
      </c>
      <c r="F59" s="52">
        <f t="shared" ref="F59:F62" si="7">SUM(C59:E59)</f>
        <v>94</v>
      </c>
    </row>
    <row r="60" spans="1:6" x14ac:dyDescent="0.3">
      <c r="A60" s="16" t="s">
        <v>113</v>
      </c>
      <c r="B60" s="16" t="s">
        <v>113</v>
      </c>
      <c r="C60" s="131">
        <v>0</v>
      </c>
      <c r="D60" s="131">
        <v>1</v>
      </c>
      <c r="E60" s="131">
        <v>0</v>
      </c>
      <c r="F60" s="52">
        <f t="shared" si="7"/>
        <v>1</v>
      </c>
    </row>
    <row r="61" spans="1:6" x14ac:dyDescent="0.3">
      <c r="A61" s="16" t="s">
        <v>114</v>
      </c>
      <c r="B61" s="16" t="s">
        <v>114</v>
      </c>
      <c r="C61" s="131">
        <v>0</v>
      </c>
      <c r="D61" s="131">
        <v>0</v>
      </c>
      <c r="E61" s="131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1">
        <f>1+1+3</f>
        <v>5</v>
      </c>
      <c r="D62" s="131">
        <v>0</v>
      </c>
      <c r="E62" s="131">
        <v>0</v>
      </c>
      <c r="F62" s="52">
        <f t="shared" si="7"/>
        <v>5</v>
      </c>
    </row>
    <row r="63" spans="1:6" x14ac:dyDescent="0.3">
      <c r="A63" s="53" t="s">
        <v>135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6"/>
      <c r="D64" s="126"/>
      <c r="E64" s="126"/>
      <c r="F64" s="126"/>
    </row>
    <row r="65" spans="1:6" ht="46.8" x14ac:dyDescent="0.3">
      <c r="A65" s="119" t="s">
        <v>110</v>
      </c>
      <c r="B65" s="120" t="s">
        <v>107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108</v>
      </c>
      <c r="B66" s="16" t="s">
        <v>108</v>
      </c>
      <c r="C66" s="131">
        <f>6+2</f>
        <v>8</v>
      </c>
      <c r="D66" s="131">
        <v>0</v>
      </c>
      <c r="E66" s="131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1">
        <v>0</v>
      </c>
      <c r="D67" s="131">
        <v>0</v>
      </c>
      <c r="E67" s="131">
        <v>18</v>
      </c>
      <c r="F67" s="52">
        <f t="shared" si="8"/>
        <v>18</v>
      </c>
    </row>
    <row r="68" spans="1:6" x14ac:dyDescent="0.3">
      <c r="A68" s="16" t="s">
        <v>113</v>
      </c>
      <c r="B68" s="16" t="s">
        <v>113</v>
      </c>
      <c r="C68" s="131">
        <v>2</v>
      </c>
      <c r="D68" s="131">
        <f>3+2</f>
        <v>5</v>
      </c>
      <c r="E68" s="131">
        <v>0</v>
      </c>
      <c r="F68" s="52">
        <f t="shared" si="8"/>
        <v>7</v>
      </c>
    </row>
    <row r="69" spans="1:6" x14ac:dyDescent="0.3">
      <c r="A69" s="16" t="s">
        <v>114</v>
      </c>
      <c r="B69" s="16" t="s">
        <v>114</v>
      </c>
      <c r="C69" s="131">
        <v>1</v>
      </c>
      <c r="D69" s="131">
        <v>0</v>
      </c>
      <c r="E69" s="131">
        <v>0</v>
      </c>
      <c r="F69" s="52">
        <f t="shared" si="8"/>
        <v>1</v>
      </c>
    </row>
    <row r="70" spans="1:6" x14ac:dyDescent="0.3">
      <c r="A70" s="16" t="s">
        <v>109</v>
      </c>
      <c r="B70" s="16" t="s">
        <v>109</v>
      </c>
      <c r="C70" s="131">
        <f>1+1</f>
        <v>2</v>
      </c>
      <c r="D70" s="131">
        <v>0</v>
      </c>
      <c r="E70" s="131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1">
        <f>1+4</f>
        <v>5</v>
      </c>
      <c r="D71" s="131">
        <v>0</v>
      </c>
      <c r="E71" s="131">
        <v>0</v>
      </c>
      <c r="F71" s="52">
        <f t="shared" si="8"/>
        <v>5</v>
      </c>
    </row>
    <row r="72" spans="1:6" x14ac:dyDescent="0.3">
      <c r="A72" s="53" t="s">
        <v>134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6"/>
      <c r="D73" s="126"/>
      <c r="E73" s="126"/>
      <c r="F73" s="126"/>
    </row>
    <row r="74" spans="1:6" ht="46.8" x14ac:dyDescent="0.3">
      <c r="A74" s="119" t="s">
        <v>110</v>
      </c>
      <c r="B74" s="120" t="s">
        <v>107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108</v>
      </c>
      <c r="B75" s="16" t="s">
        <v>108</v>
      </c>
      <c r="C75" s="131">
        <v>3</v>
      </c>
      <c r="D75" s="131">
        <v>0</v>
      </c>
      <c r="E75" s="131">
        <v>0</v>
      </c>
      <c r="F75" s="52">
        <f t="shared" ref="F75:F84" si="9">SUM(C75:E75)</f>
        <v>3</v>
      </c>
    </row>
    <row r="76" spans="1:6" x14ac:dyDescent="0.3">
      <c r="A76" s="16" t="s">
        <v>112</v>
      </c>
      <c r="B76" s="16" t="s">
        <v>112</v>
      </c>
      <c r="C76" s="131">
        <v>0</v>
      </c>
      <c r="D76" s="131">
        <v>0</v>
      </c>
      <c r="E76" s="131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1">
        <v>0</v>
      </c>
      <c r="D77" s="131">
        <v>0</v>
      </c>
      <c r="E77" s="131">
        <f>3+1+1</f>
        <v>5</v>
      </c>
      <c r="F77" s="52">
        <f t="shared" si="9"/>
        <v>5</v>
      </c>
    </row>
    <row r="78" spans="1:6" x14ac:dyDescent="0.3">
      <c r="A78" s="16" t="s">
        <v>113</v>
      </c>
      <c r="B78" s="16" t="s">
        <v>113</v>
      </c>
      <c r="C78" s="131">
        <v>1</v>
      </c>
      <c r="D78" s="131">
        <f>6+1+2</f>
        <v>9</v>
      </c>
      <c r="E78" s="131">
        <v>0</v>
      </c>
      <c r="F78" s="52">
        <f t="shared" si="9"/>
        <v>10</v>
      </c>
    </row>
    <row r="79" spans="1:6" ht="31.2" x14ac:dyDescent="0.3">
      <c r="A79" s="16" t="s">
        <v>104</v>
      </c>
      <c r="B79" s="16" t="s">
        <v>104</v>
      </c>
      <c r="C79" s="131">
        <v>1</v>
      </c>
      <c r="D79" s="131">
        <v>0</v>
      </c>
      <c r="E79" s="131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1">
        <v>7</v>
      </c>
      <c r="D80" s="131">
        <v>2</v>
      </c>
      <c r="E80" s="131">
        <v>5</v>
      </c>
      <c r="F80" s="52">
        <f t="shared" si="9"/>
        <v>14</v>
      </c>
    </row>
    <row r="81" spans="1:6" x14ac:dyDescent="0.3">
      <c r="A81" s="16" t="s">
        <v>114</v>
      </c>
      <c r="B81" s="16" t="s">
        <v>114</v>
      </c>
      <c r="C81" s="131">
        <v>1</v>
      </c>
      <c r="D81" s="131">
        <v>0</v>
      </c>
      <c r="E81" s="131">
        <v>0</v>
      </c>
      <c r="F81" s="52">
        <v>1</v>
      </c>
    </row>
    <row r="82" spans="1:6" x14ac:dyDescent="0.3">
      <c r="A82" s="16" t="s">
        <v>109</v>
      </c>
      <c r="B82" s="16" t="s">
        <v>109</v>
      </c>
      <c r="C82" s="131">
        <v>16</v>
      </c>
      <c r="D82" s="131">
        <v>86</v>
      </c>
      <c r="E82" s="131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1">
        <v>50</v>
      </c>
      <c r="D83" s="131">
        <v>0</v>
      </c>
      <c r="E83" s="131">
        <v>0</v>
      </c>
      <c r="F83" s="52">
        <f t="shared" si="9"/>
        <v>50</v>
      </c>
    </row>
    <row r="84" spans="1:6" x14ac:dyDescent="0.3">
      <c r="A84" s="16" t="s">
        <v>54</v>
      </c>
      <c r="B84" s="16" t="s">
        <v>54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133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6"/>
      <c r="D86" s="126"/>
      <c r="E86" s="126"/>
      <c r="F86" s="126"/>
    </row>
    <row r="87" spans="1:6" ht="46.8" x14ac:dyDescent="0.3">
      <c r="A87" s="119" t="s">
        <v>110</v>
      </c>
      <c r="B87" s="120" t="s">
        <v>107</v>
      </c>
      <c r="C87" s="141" t="s">
        <v>32</v>
      </c>
      <c r="D87" s="141" t="s">
        <v>33</v>
      </c>
      <c r="E87" s="141" t="s">
        <v>31</v>
      </c>
      <c r="F87" s="141" t="s">
        <v>3</v>
      </c>
    </row>
    <row r="88" spans="1:6" x14ac:dyDescent="0.3">
      <c r="A88" s="16" t="s">
        <v>108</v>
      </c>
      <c r="B88" s="16" t="s">
        <v>108</v>
      </c>
      <c r="C88" s="136">
        <f>9+27+2</f>
        <v>38</v>
      </c>
      <c r="D88" s="136">
        <v>37</v>
      </c>
      <c r="E88" s="136">
        <v>14</v>
      </c>
      <c r="F88" s="137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6">
        <v>3</v>
      </c>
      <c r="D89" s="136">
        <v>0</v>
      </c>
      <c r="E89" s="136">
        <v>0</v>
      </c>
      <c r="F89" s="137">
        <f t="shared" si="10"/>
        <v>3</v>
      </c>
    </row>
    <row r="90" spans="1:6" x14ac:dyDescent="0.3">
      <c r="A90" s="16" t="s">
        <v>113</v>
      </c>
      <c r="B90" s="16" t="s">
        <v>113</v>
      </c>
      <c r="C90" s="136">
        <v>0</v>
      </c>
      <c r="D90" s="136">
        <v>1</v>
      </c>
      <c r="E90" s="136">
        <f>1+3</f>
        <v>4</v>
      </c>
      <c r="F90" s="137">
        <f t="shared" si="10"/>
        <v>5</v>
      </c>
    </row>
    <row r="91" spans="1:6" x14ac:dyDescent="0.3">
      <c r="A91" s="16" t="s">
        <v>36</v>
      </c>
      <c r="B91" s="16" t="s">
        <v>36</v>
      </c>
      <c r="C91" s="136">
        <v>0</v>
      </c>
      <c r="D91" s="136">
        <v>2</v>
      </c>
      <c r="E91" s="136">
        <v>0</v>
      </c>
      <c r="F91" s="137">
        <f t="shared" si="10"/>
        <v>2</v>
      </c>
    </row>
    <row r="92" spans="1:6" x14ac:dyDescent="0.3">
      <c r="A92" s="16" t="s">
        <v>114</v>
      </c>
      <c r="B92" s="16" t="s">
        <v>114</v>
      </c>
      <c r="C92" s="136">
        <f>1+1+1+14</f>
        <v>17</v>
      </c>
      <c r="D92" s="136">
        <v>0</v>
      </c>
      <c r="E92" s="136">
        <v>0</v>
      </c>
      <c r="F92" s="137">
        <f t="shared" si="10"/>
        <v>17</v>
      </c>
    </row>
    <row r="93" spans="1:6" x14ac:dyDescent="0.3">
      <c r="A93" s="138" t="s">
        <v>132</v>
      </c>
      <c r="B93" s="138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9"/>
      <c r="B94" s="139"/>
      <c r="C94" s="139"/>
      <c r="D94" s="139"/>
      <c r="E94" s="139"/>
      <c r="F94" s="139"/>
    </row>
    <row r="95" spans="1:6" ht="46.8" x14ac:dyDescent="0.3">
      <c r="A95" s="119" t="s">
        <v>110</v>
      </c>
      <c r="B95" s="120" t="s">
        <v>107</v>
      </c>
      <c r="C95" s="135" t="s">
        <v>32</v>
      </c>
      <c r="D95" s="135" t="s">
        <v>33</v>
      </c>
      <c r="E95" s="135" t="s">
        <v>31</v>
      </c>
      <c r="F95" s="135" t="s">
        <v>3</v>
      </c>
    </row>
    <row r="96" spans="1:6" x14ac:dyDescent="0.3">
      <c r="A96" s="16" t="s">
        <v>21</v>
      </c>
      <c r="B96" s="16" t="s">
        <v>21</v>
      </c>
      <c r="C96" s="136">
        <v>0</v>
      </c>
      <c r="D96" s="136">
        <v>94</v>
      </c>
      <c r="E96" s="136">
        <v>0</v>
      </c>
      <c r="F96" s="137">
        <f t="shared" ref="F96:F98" si="11">SUM(C96:E96)</f>
        <v>94</v>
      </c>
    </row>
    <row r="97" spans="1:6" x14ac:dyDescent="0.3">
      <c r="A97" s="16" t="s">
        <v>113</v>
      </c>
      <c r="B97" s="16" t="s">
        <v>113</v>
      </c>
      <c r="C97" s="136">
        <v>0</v>
      </c>
      <c r="D97" s="136">
        <v>4</v>
      </c>
      <c r="E97" s="136">
        <v>0</v>
      </c>
      <c r="F97" s="137">
        <f t="shared" si="11"/>
        <v>4</v>
      </c>
    </row>
    <row r="98" spans="1:6" x14ac:dyDescent="0.3">
      <c r="A98" s="16" t="s">
        <v>114</v>
      </c>
      <c r="B98" s="16" t="s">
        <v>114</v>
      </c>
      <c r="C98" s="136">
        <v>1</v>
      </c>
      <c r="D98" s="136">
        <v>0</v>
      </c>
      <c r="E98" s="136">
        <v>0</v>
      </c>
      <c r="F98" s="137">
        <f t="shared" si="11"/>
        <v>1</v>
      </c>
    </row>
    <row r="99" spans="1:6" x14ac:dyDescent="0.3">
      <c r="A99" s="138" t="s">
        <v>131</v>
      </c>
      <c r="B99" s="138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9" t="s">
        <v>110</v>
      </c>
      <c r="B2" s="61" t="s">
        <v>128</v>
      </c>
      <c r="C2" s="61" t="s">
        <v>129</v>
      </c>
      <c r="D2" s="61" t="s">
        <v>3</v>
      </c>
    </row>
    <row r="3" spans="1:4" x14ac:dyDescent="0.3">
      <c r="A3" s="14" t="s">
        <v>108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112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61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113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116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104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115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114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109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111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2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54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3" t="s">
        <v>130</v>
      </c>
      <c r="B19" s="133">
        <f>SUM(B3:B18)</f>
        <v>1409</v>
      </c>
      <c r="C19" s="133">
        <f>SUM(C3:C18)</f>
        <v>385</v>
      </c>
      <c r="D19" s="133">
        <f>SUM(D3:D18)</f>
        <v>1794</v>
      </c>
    </row>
    <row r="22" spans="1:13" ht="46.8" x14ac:dyDescent="0.3">
      <c r="A22" s="119" t="s">
        <v>110</v>
      </c>
      <c r="B22" s="120" t="s">
        <v>107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108</v>
      </c>
      <c r="B23" s="16" t="s">
        <v>108</v>
      </c>
      <c r="C23" s="131">
        <v>1</v>
      </c>
      <c r="D23" s="131">
        <v>5</v>
      </c>
      <c r="E23" s="131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113</v>
      </c>
      <c r="B25" s="51" t="s">
        <v>113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121</v>
      </c>
      <c r="B26" s="51" t="s">
        <v>121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127</v>
      </c>
      <c r="B27" s="51" t="s">
        <v>127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126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9"/>
      <c r="B29" s="129"/>
      <c r="C29" s="130"/>
      <c r="D29" s="130"/>
      <c r="E29" s="130"/>
      <c r="F29" s="130"/>
      <c r="G29" s="93"/>
      <c r="I29" s="26"/>
      <c r="J29" s="26"/>
      <c r="K29" s="26"/>
      <c r="L29" s="26"/>
      <c r="M29" s="26"/>
    </row>
    <row r="30" spans="1:13" ht="46.8" x14ac:dyDescent="0.3">
      <c r="A30" s="119" t="s">
        <v>110</v>
      </c>
      <c r="B30" s="120" t="s">
        <v>107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108</v>
      </c>
      <c r="B31" s="51" t="s">
        <v>108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112</v>
      </c>
      <c r="B32" s="51" t="s">
        <v>112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113</v>
      </c>
      <c r="B34" s="51" t="s">
        <v>113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116</v>
      </c>
      <c r="B35" s="51" t="s">
        <v>116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114</v>
      </c>
      <c r="B36" s="90" t="s">
        <v>114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54</v>
      </c>
      <c r="B38" s="90" t="s">
        <v>54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2" t="s">
        <v>125</v>
      </c>
      <c r="B39" s="122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9"/>
      <c r="B40" s="129"/>
      <c r="C40" s="130"/>
      <c r="D40" s="130"/>
      <c r="E40" s="130"/>
      <c r="F40" s="130"/>
    </row>
    <row r="41" spans="1:8" ht="46.8" x14ac:dyDescent="0.3">
      <c r="A41" s="127" t="s">
        <v>110</v>
      </c>
      <c r="B41" s="128" t="s">
        <v>107</v>
      </c>
      <c r="C41" s="118" t="s">
        <v>32</v>
      </c>
      <c r="D41" s="118" t="s">
        <v>33</v>
      </c>
      <c r="E41" s="118" t="s">
        <v>31</v>
      </c>
      <c r="F41" s="118" t="s">
        <v>3</v>
      </c>
      <c r="G41" s="65"/>
    </row>
    <row r="42" spans="1:8" x14ac:dyDescent="0.3">
      <c r="A42" s="51" t="s">
        <v>108</v>
      </c>
      <c r="B42" s="51" t="s">
        <v>108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113</v>
      </c>
      <c r="B44" s="51" t="s">
        <v>113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114</v>
      </c>
      <c r="B46" s="90" t="s">
        <v>114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124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6"/>
      <c r="D49" s="126"/>
      <c r="E49" s="126"/>
      <c r="F49" s="126"/>
    </row>
    <row r="50" spans="1:6" ht="46.8" x14ac:dyDescent="0.3">
      <c r="A50" s="119" t="s">
        <v>110</v>
      </c>
      <c r="B50" s="120" t="s">
        <v>107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108</v>
      </c>
      <c r="B51" s="32" t="s">
        <v>108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113</v>
      </c>
      <c r="B52" s="51" t="s">
        <v>113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104</v>
      </c>
      <c r="B53" s="51" t="s">
        <v>104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114</v>
      </c>
      <c r="B55" s="90" t="s">
        <v>114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109</v>
      </c>
      <c r="B56" s="90" t="s">
        <v>109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1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120</v>
      </c>
      <c r="B58" s="122"/>
      <c r="C58" s="123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4"/>
      <c r="C59" s="125"/>
      <c r="D59" s="125"/>
      <c r="E59" s="125"/>
      <c r="F59" s="125"/>
    </row>
    <row r="60" spans="1:6" ht="46.8" x14ac:dyDescent="0.3">
      <c r="A60" s="36" t="s">
        <v>66</v>
      </c>
      <c r="B60" s="118" t="s">
        <v>32</v>
      </c>
      <c r="C60" s="118" t="s">
        <v>33</v>
      </c>
      <c r="D60" s="118" t="s">
        <v>31</v>
      </c>
      <c r="E60" s="118" t="s">
        <v>3</v>
      </c>
      <c r="F60" s="118" t="s">
        <v>19</v>
      </c>
    </row>
    <row r="61" spans="1:6" x14ac:dyDescent="0.3">
      <c r="A61" s="37" t="s">
        <v>117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47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56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72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46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118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105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104</v>
      </c>
    </row>
    <row r="69" spans="1:6" x14ac:dyDescent="0.3">
      <c r="A69" s="37" t="s">
        <v>48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119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66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106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88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49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92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102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105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104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48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49</v>
      </c>
    </row>
    <row r="81" spans="1:6" x14ac:dyDescent="0.3">
      <c r="A81" s="41" t="s">
        <v>103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66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100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49</v>
      </c>
    </row>
    <row r="86" spans="1:6" x14ac:dyDescent="0.3">
      <c r="A86" s="37" t="s">
        <v>88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49</v>
      </c>
    </row>
    <row r="87" spans="1:6" x14ac:dyDescent="0.3">
      <c r="A87" s="37" t="s">
        <v>95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60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61</v>
      </c>
    </row>
    <row r="89" spans="1:6" x14ac:dyDescent="0.3">
      <c r="A89" s="37" t="s">
        <v>92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47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101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98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48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49</v>
      </c>
    </row>
    <row r="100" spans="1:6" x14ac:dyDescent="0.3">
      <c r="A100" s="41" t="s">
        <v>99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66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75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97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94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49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98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93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96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66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84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49</v>
      </c>
    </row>
    <row r="117" spans="1:6" s="65" customFormat="1" x14ac:dyDescent="0.3">
      <c r="A117" s="37" t="s">
        <v>91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95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92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94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49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93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90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66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89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60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61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56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87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86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66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84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49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75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56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49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59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85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66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58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79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70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63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64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60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61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54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71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47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75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56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72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80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46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74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65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81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78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76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73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59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48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49</v>
      </c>
    </row>
    <row r="40" spans="1:6" x14ac:dyDescent="0.3">
      <c r="A40" s="69" t="s">
        <v>83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66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60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61</v>
      </c>
    </row>
    <row r="44" spans="1:6" x14ac:dyDescent="0.3">
      <c r="A44" s="62" t="s">
        <v>56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72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48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49</v>
      </c>
    </row>
    <row r="47" spans="1:6" x14ac:dyDescent="0.3">
      <c r="A47" s="41" t="s">
        <v>82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66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79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70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75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80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81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78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76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77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66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70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71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75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72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74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76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73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69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66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54</v>
      </c>
    </row>
    <row r="75" spans="1:8" x14ac:dyDescent="0.3">
      <c r="A75" s="14" t="s">
        <v>56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67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68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63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64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65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62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66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58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60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61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56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59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48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49</v>
      </c>
    </row>
    <row r="98" spans="1:6" x14ac:dyDescent="0.3">
      <c r="A98" s="53" t="s">
        <v>57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66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51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53</v>
      </c>
    </row>
    <row r="106" spans="1:6" x14ac:dyDescent="0.3">
      <c r="A106" s="41" t="s">
        <v>55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2" t="s">
        <v>52</v>
      </c>
      <c r="B107" s="172"/>
      <c r="C107" s="172"/>
      <c r="D107" s="172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66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48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49</v>
      </c>
    </row>
    <row r="111" spans="1:6" x14ac:dyDescent="0.3">
      <c r="A111" s="15" t="s">
        <v>50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66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47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46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66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66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Totals by DAAC</vt:lpstr>
      <vt:lpstr>Current Month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Elisheva Pauli</cp:lastModifiedBy>
  <dcterms:created xsi:type="dcterms:W3CDTF">2013-03-01T17:19:18Z</dcterms:created>
  <dcterms:modified xsi:type="dcterms:W3CDTF">2018-03-07T21:37:32Z</dcterms:modified>
</cp:coreProperties>
</file>