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15" yWindow="2115" windowWidth="29040" windowHeight="18240" tabRatio="500"/>
  </bookViews>
  <sheets>
    <sheet name="GranuleElements" sheetId="4" r:id="rId1"/>
    <sheet name="CollectionLevelElements" sheetId="3" r:id="rId2"/>
    <sheet name="Crosswalk Data" sheetId="1" r:id="rId3"/>
  </sheets>
  <definedNames>
    <definedName name="_xlnm._FilterDatabase" localSheetId="2" hidden="1">'Crosswalk Data'!$A$3:$B$427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4" l="1"/>
  <c r="E5" i="4"/>
  <c r="F6" i="4"/>
  <c r="E6" i="4"/>
  <c r="F7" i="4"/>
  <c r="E7" i="4"/>
  <c r="F8" i="4"/>
  <c r="E8" i="4"/>
  <c r="F9" i="4"/>
  <c r="E9" i="4"/>
  <c r="F10" i="4"/>
  <c r="E10" i="4"/>
  <c r="F11" i="4"/>
  <c r="E11" i="4"/>
  <c r="F12" i="4"/>
  <c r="E12" i="4"/>
  <c r="F13" i="4"/>
  <c r="E13" i="4"/>
  <c r="F14" i="4"/>
  <c r="E14" i="4"/>
  <c r="F15" i="4"/>
  <c r="E15" i="4"/>
  <c r="F16" i="4"/>
  <c r="E16" i="4"/>
  <c r="F17" i="4"/>
  <c r="E17" i="4"/>
  <c r="F18" i="4"/>
  <c r="E18" i="4"/>
  <c r="F19" i="4"/>
  <c r="E19" i="4"/>
  <c r="F20" i="4"/>
  <c r="E20" i="4"/>
  <c r="F21" i="4"/>
  <c r="E21" i="4"/>
  <c r="F22" i="4"/>
  <c r="E22" i="4"/>
  <c r="F23" i="4"/>
  <c r="E23" i="4"/>
  <c r="F24" i="4"/>
  <c r="E24" i="4"/>
  <c r="F25" i="4"/>
  <c r="E25" i="4"/>
  <c r="F26" i="4"/>
  <c r="E26" i="4"/>
  <c r="F27" i="4"/>
  <c r="E27" i="4"/>
  <c r="F28" i="4"/>
  <c r="E28" i="4"/>
  <c r="F29" i="4"/>
  <c r="E29" i="4"/>
  <c r="F30" i="4"/>
  <c r="E30" i="4"/>
  <c r="F31" i="4"/>
  <c r="E31" i="4"/>
  <c r="F32" i="4"/>
  <c r="E32" i="4"/>
  <c r="F33" i="4"/>
  <c r="E33" i="4"/>
  <c r="F34" i="4"/>
  <c r="E34" i="4"/>
  <c r="F35" i="4"/>
  <c r="E35" i="4"/>
  <c r="F36" i="4"/>
  <c r="E36" i="4"/>
  <c r="F37" i="4"/>
  <c r="E37" i="4"/>
  <c r="F38" i="4"/>
  <c r="E38" i="4"/>
  <c r="F39" i="4"/>
  <c r="E39" i="4"/>
  <c r="F40" i="4"/>
  <c r="E40" i="4"/>
  <c r="F41" i="4"/>
  <c r="E41" i="4"/>
  <c r="F42" i="4"/>
  <c r="E42" i="4"/>
  <c r="F43" i="4"/>
  <c r="E43" i="4"/>
  <c r="F44" i="4"/>
  <c r="E44" i="4"/>
  <c r="F45" i="4"/>
  <c r="E45" i="4"/>
  <c r="F46" i="4"/>
  <c r="E46" i="4"/>
  <c r="F47" i="4"/>
  <c r="E47" i="4"/>
  <c r="F48" i="4"/>
  <c r="E48" i="4"/>
  <c r="F49" i="4"/>
  <c r="E49" i="4"/>
  <c r="F50" i="4"/>
  <c r="E50" i="4"/>
  <c r="F51" i="4"/>
  <c r="E51" i="4"/>
  <c r="F52" i="4"/>
  <c r="E52" i="4"/>
  <c r="F53" i="4"/>
  <c r="E53" i="4"/>
  <c r="F54" i="4"/>
  <c r="E54" i="4"/>
  <c r="F55" i="4"/>
  <c r="E55" i="4"/>
  <c r="F56" i="4"/>
  <c r="E56" i="4"/>
  <c r="F57" i="4"/>
  <c r="E57" i="4"/>
  <c r="F58" i="4"/>
  <c r="E58" i="4"/>
  <c r="F59" i="4"/>
  <c r="E59" i="4"/>
  <c r="F60" i="4"/>
  <c r="E60" i="4"/>
  <c r="F61" i="4"/>
  <c r="E61" i="4"/>
  <c r="F62" i="4"/>
  <c r="E62" i="4"/>
  <c r="F63" i="4"/>
  <c r="E63" i="4"/>
  <c r="F64" i="4"/>
  <c r="E64" i="4"/>
  <c r="F65" i="4"/>
  <c r="E65" i="4"/>
  <c r="F66" i="4"/>
  <c r="E66" i="4"/>
  <c r="F67" i="4"/>
  <c r="E67" i="4"/>
  <c r="F68" i="4"/>
  <c r="E68" i="4"/>
  <c r="F69" i="4"/>
  <c r="E69" i="4"/>
  <c r="F70" i="4"/>
  <c r="E70" i="4"/>
  <c r="F71" i="4"/>
  <c r="E71" i="4"/>
  <c r="F72" i="4"/>
  <c r="E72" i="4"/>
  <c r="F73" i="4"/>
  <c r="E73" i="4"/>
  <c r="F74" i="4"/>
  <c r="E74" i="4"/>
  <c r="F75" i="4"/>
  <c r="E75" i="4"/>
  <c r="F76" i="4"/>
  <c r="E76" i="4"/>
  <c r="F77" i="4"/>
  <c r="E77" i="4"/>
  <c r="F78" i="4"/>
  <c r="E78" i="4"/>
  <c r="F79" i="4"/>
  <c r="E79" i="4"/>
  <c r="F80" i="4"/>
  <c r="E80" i="4"/>
  <c r="F81" i="4"/>
  <c r="E81" i="4"/>
  <c r="F82" i="4"/>
  <c r="E82" i="4"/>
  <c r="F83" i="4"/>
  <c r="E83" i="4"/>
  <c r="F84" i="4"/>
  <c r="E84" i="4"/>
  <c r="F85" i="4"/>
  <c r="E85" i="4"/>
  <c r="F86" i="4"/>
  <c r="E86" i="4"/>
  <c r="F87" i="4"/>
  <c r="E87" i="4"/>
  <c r="F88" i="4"/>
  <c r="E88" i="4"/>
  <c r="F89" i="4"/>
  <c r="E89" i="4"/>
  <c r="F4" i="4"/>
  <c r="B2" i="4"/>
  <c r="D6" i="4"/>
  <c r="C6" i="4"/>
  <c r="D68" i="4"/>
  <c r="C68" i="4"/>
  <c r="D67" i="4"/>
  <c r="C67" i="4"/>
  <c r="D72" i="4"/>
  <c r="C72" i="4"/>
  <c r="D71" i="4"/>
  <c r="C71" i="4"/>
  <c r="D83" i="4"/>
  <c r="C83" i="4"/>
  <c r="D47" i="4"/>
  <c r="C47" i="4"/>
  <c r="D84" i="4"/>
  <c r="C84" i="4"/>
  <c r="D40" i="4"/>
  <c r="C40" i="4"/>
  <c r="D85" i="4"/>
  <c r="C85" i="4"/>
  <c r="D50" i="4"/>
  <c r="C50" i="4"/>
  <c r="D49" i="4"/>
  <c r="C49" i="4"/>
  <c r="D41" i="4"/>
  <c r="C41" i="4"/>
  <c r="D78" i="4"/>
  <c r="C78" i="4"/>
  <c r="D77" i="4"/>
  <c r="C77" i="4"/>
  <c r="D76" i="4"/>
  <c r="C76" i="4"/>
  <c r="D75" i="4"/>
  <c r="C75" i="4"/>
  <c r="D74" i="4"/>
  <c r="C74" i="4"/>
  <c r="D73" i="4"/>
  <c r="C73" i="4"/>
  <c r="D58" i="4"/>
  <c r="C58" i="4"/>
  <c r="D11" i="4"/>
  <c r="C11" i="4"/>
  <c r="D53" i="4"/>
  <c r="C53" i="4"/>
  <c r="D88" i="4"/>
  <c r="C88" i="4"/>
  <c r="D87" i="4"/>
  <c r="C87" i="4"/>
  <c r="D86" i="4"/>
  <c r="C86" i="4"/>
  <c r="D60" i="4"/>
  <c r="C60" i="4"/>
  <c r="D21" i="4"/>
  <c r="C21" i="4"/>
  <c r="D20" i="4"/>
  <c r="C20" i="4"/>
  <c r="D80" i="4"/>
  <c r="C80" i="4"/>
  <c r="D79" i="4"/>
  <c r="C79" i="4"/>
  <c r="D70" i="4"/>
  <c r="C70" i="4"/>
  <c r="D69" i="4"/>
  <c r="C69" i="4"/>
  <c r="D8" i="4"/>
  <c r="C8" i="4"/>
  <c r="D10" i="4"/>
  <c r="C10" i="4"/>
  <c r="D35" i="4"/>
  <c r="C35" i="4"/>
  <c r="D34" i="4"/>
  <c r="C34" i="4"/>
  <c r="D31" i="4"/>
  <c r="C31" i="4"/>
  <c r="D30" i="4"/>
  <c r="C30" i="4"/>
  <c r="D9" i="4"/>
  <c r="C9" i="4"/>
  <c r="D7" i="4"/>
  <c r="C7" i="4"/>
  <c r="D17" i="4"/>
  <c r="C17" i="4"/>
  <c r="D37" i="4"/>
  <c r="C37" i="4"/>
  <c r="D57" i="4"/>
  <c r="C57" i="4"/>
  <c r="D38" i="4"/>
  <c r="C38" i="4"/>
  <c r="D33" i="4"/>
  <c r="C33" i="4"/>
  <c r="D56" i="4"/>
  <c r="C56" i="4"/>
  <c r="D36" i="4"/>
  <c r="C36" i="4"/>
  <c r="D52" i="4"/>
  <c r="C52" i="4"/>
  <c r="D32" i="4"/>
  <c r="C32" i="4"/>
  <c r="D14" i="4"/>
  <c r="C14" i="4"/>
  <c r="D13" i="4"/>
  <c r="C13" i="4"/>
  <c r="D59" i="4"/>
  <c r="C59" i="4"/>
  <c r="D55" i="4"/>
  <c r="C55" i="4"/>
  <c r="D46" i="4"/>
  <c r="C46" i="4"/>
  <c r="D45" i="4"/>
  <c r="C45" i="4"/>
  <c r="D54" i="4"/>
  <c r="C54" i="4"/>
  <c r="D48" i="4"/>
  <c r="C48" i="4"/>
  <c r="D64" i="4"/>
  <c r="C64" i="4"/>
  <c r="D63" i="4"/>
  <c r="C63" i="4"/>
  <c r="D62" i="4"/>
  <c r="C62" i="4"/>
  <c r="D61" i="4"/>
  <c r="C61" i="4"/>
  <c r="D12" i="4"/>
  <c r="C12" i="4"/>
  <c r="D15" i="4"/>
  <c r="C15" i="4"/>
  <c r="D42" i="4"/>
  <c r="C42" i="4"/>
  <c r="D18" i="4"/>
  <c r="C18" i="4"/>
  <c r="D39" i="4"/>
  <c r="C39" i="4"/>
  <c r="D22" i="4"/>
  <c r="C22" i="4"/>
  <c r="D19" i="4"/>
  <c r="C19" i="4"/>
  <c r="D16" i="4"/>
  <c r="C16" i="4"/>
  <c r="D82" i="4"/>
  <c r="C82" i="4"/>
  <c r="D81" i="4"/>
  <c r="C81" i="4"/>
  <c r="D89" i="4"/>
  <c r="C89" i="4"/>
  <c r="D51" i="4"/>
  <c r="C51" i="4"/>
  <c r="D26" i="4"/>
  <c r="C26" i="4"/>
  <c r="D25" i="4"/>
  <c r="C25" i="4"/>
  <c r="D23" i="4"/>
  <c r="C23" i="4"/>
  <c r="D44" i="4"/>
  <c r="C44" i="4"/>
  <c r="D43" i="4"/>
  <c r="C43" i="4"/>
  <c r="D4" i="4"/>
  <c r="E4" i="4"/>
  <c r="C4" i="4"/>
  <c r="D28" i="4"/>
  <c r="C28" i="4"/>
  <c r="D29" i="4"/>
  <c r="C29" i="4"/>
  <c r="D27" i="4"/>
  <c r="C27" i="4"/>
  <c r="D66" i="4"/>
  <c r="C66" i="4"/>
  <c r="D65" i="4"/>
  <c r="C65" i="4"/>
  <c r="D5" i="4"/>
  <c r="C5" i="4"/>
  <c r="D24" i="4"/>
  <c r="C24" i="4"/>
  <c r="E2" i="4"/>
  <c r="C2" i="4"/>
  <c r="D2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3" i="3"/>
  <c r="O151" i="3"/>
  <c r="E151" i="3"/>
  <c r="M151" i="3"/>
  <c r="L151" i="3"/>
  <c r="F151" i="3"/>
  <c r="B1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O150" i="3"/>
  <c r="E150" i="3"/>
  <c r="M150" i="3"/>
  <c r="L150" i="3"/>
  <c r="F150" i="3"/>
  <c r="O149" i="3"/>
  <c r="E149" i="3"/>
  <c r="M149" i="3"/>
  <c r="L149" i="3"/>
  <c r="F149" i="3"/>
  <c r="O148" i="3"/>
  <c r="E148" i="3"/>
  <c r="M148" i="3"/>
  <c r="L148" i="3"/>
  <c r="F148" i="3"/>
  <c r="O147" i="3"/>
  <c r="E147" i="3"/>
  <c r="M147" i="3"/>
  <c r="L147" i="3"/>
  <c r="F147" i="3"/>
  <c r="O146" i="3"/>
  <c r="E146" i="3"/>
  <c r="M146" i="3"/>
  <c r="L146" i="3"/>
  <c r="F146" i="3"/>
  <c r="O145" i="3"/>
  <c r="E145" i="3"/>
  <c r="M145" i="3"/>
  <c r="L145" i="3"/>
  <c r="F145" i="3"/>
  <c r="O144" i="3"/>
  <c r="E144" i="3"/>
  <c r="M144" i="3"/>
  <c r="L144" i="3"/>
  <c r="F144" i="3"/>
  <c r="O143" i="3"/>
  <c r="E143" i="3"/>
  <c r="M143" i="3"/>
  <c r="L143" i="3"/>
  <c r="F143" i="3"/>
  <c r="O142" i="3"/>
  <c r="E142" i="3"/>
  <c r="M142" i="3"/>
  <c r="L142" i="3"/>
  <c r="F142" i="3"/>
  <c r="O141" i="3"/>
  <c r="E141" i="3"/>
  <c r="M141" i="3"/>
  <c r="L141" i="3"/>
  <c r="F141" i="3"/>
  <c r="O140" i="3"/>
  <c r="E140" i="3"/>
  <c r="M140" i="3"/>
  <c r="L140" i="3"/>
  <c r="F140" i="3"/>
  <c r="O139" i="3"/>
  <c r="E139" i="3"/>
  <c r="M139" i="3"/>
  <c r="L139" i="3"/>
  <c r="F139" i="3"/>
  <c r="O138" i="3"/>
  <c r="E138" i="3"/>
  <c r="M138" i="3"/>
  <c r="L138" i="3"/>
  <c r="F138" i="3"/>
  <c r="O137" i="3"/>
  <c r="E137" i="3"/>
  <c r="M137" i="3"/>
  <c r="L137" i="3"/>
  <c r="F137" i="3"/>
  <c r="O136" i="3"/>
  <c r="E136" i="3"/>
  <c r="M136" i="3"/>
  <c r="L136" i="3"/>
  <c r="F136" i="3"/>
  <c r="O135" i="3"/>
  <c r="E135" i="3"/>
  <c r="M135" i="3"/>
  <c r="L135" i="3"/>
  <c r="F135" i="3"/>
  <c r="O134" i="3"/>
  <c r="E134" i="3"/>
  <c r="M134" i="3"/>
  <c r="L134" i="3"/>
  <c r="F134" i="3"/>
  <c r="O133" i="3"/>
  <c r="E133" i="3"/>
  <c r="M133" i="3"/>
  <c r="L133" i="3"/>
  <c r="F133" i="3"/>
  <c r="O132" i="3"/>
  <c r="E132" i="3"/>
  <c r="M132" i="3"/>
  <c r="L132" i="3"/>
  <c r="F132" i="3"/>
  <c r="O131" i="3"/>
  <c r="E131" i="3"/>
  <c r="M131" i="3"/>
  <c r="L131" i="3"/>
  <c r="F131" i="3"/>
  <c r="O130" i="3"/>
  <c r="E130" i="3"/>
  <c r="M130" i="3"/>
  <c r="L130" i="3"/>
  <c r="F130" i="3"/>
  <c r="O129" i="3"/>
  <c r="E129" i="3"/>
  <c r="M129" i="3"/>
  <c r="L129" i="3"/>
  <c r="F129" i="3"/>
  <c r="O128" i="3"/>
  <c r="E128" i="3"/>
  <c r="M128" i="3"/>
  <c r="L128" i="3"/>
  <c r="F128" i="3"/>
  <c r="O127" i="3"/>
  <c r="E127" i="3"/>
  <c r="M127" i="3"/>
  <c r="L127" i="3"/>
  <c r="F127" i="3"/>
  <c r="O126" i="3"/>
  <c r="E126" i="3"/>
  <c r="M126" i="3"/>
  <c r="L126" i="3"/>
  <c r="F126" i="3"/>
  <c r="O125" i="3"/>
  <c r="E125" i="3"/>
  <c r="M125" i="3"/>
  <c r="L125" i="3"/>
  <c r="F125" i="3"/>
  <c r="O124" i="3"/>
  <c r="E124" i="3"/>
  <c r="M124" i="3"/>
  <c r="L124" i="3"/>
  <c r="F124" i="3"/>
  <c r="O123" i="3"/>
  <c r="E123" i="3"/>
  <c r="M123" i="3"/>
  <c r="L123" i="3"/>
  <c r="F123" i="3"/>
  <c r="O122" i="3"/>
  <c r="E122" i="3"/>
  <c r="M122" i="3"/>
  <c r="L122" i="3"/>
  <c r="F122" i="3"/>
  <c r="O121" i="3"/>
  <c r="E121" i="3"/>
  <c r="M121" i="3"/>
  <c r="L121" i="3"/>
  <c r="F121" i="3"/>
  <c r="O120" i="3"/>
  <c r="E120" i="3"/>
  <c r="M120" i="3"/>
  <c r="L120" i="3"/>
  <c r="F120" i="3"/>
  <c r="O119" i="3"/>
  <c r="E119" i="3"/>
  <c r="M119" i="3"/>
  <c r="L119" i="3"/>
  <c r="F119" i="3"/>
  <c r="O118" i="3"/>
  <c r="E118" i="3"/>
  <c r="M118" i="3"/>
  <c r="L118" i="3"/>
  <c r="F118" i="3"/>
  <c r="O117" i="3"/>
  <c r="E117" i="3"/>
  <c r="M117" i="3"/>
  <c r="L117" i="3"/>
  <c r="F117" i="3"/>
  <c r="O116" i="3"/>
  <c r="E116" i="3"/>
  <c r="M116" i="3"/>
  <c r="L116" i="3"/>
  <c r="F116" i="3"/>
  <c r="O115" i="3"/>
  <c r="E115" i="3"/>
  <c r="M115" i="3"/>
  <c r="L115" i="3"/>
  <c r="F115" i="3"/>
  <c r="O114" i="3"/>
  <c r="E114" i="3"/>
  <c r="M114" i="3"/>
  <c r="L114" i="3"/>
  <c r="F114" i="3"/>
  <c r="O113" i="3"/>
  <c r="E113" i="3"/>
  <c r="M113" i="3"/>
  <c r="L113" i="3"/>
  <c r="F113" i="3"/>
  <c r="O112" i="3"/>
  <c r="E112" i="3"/>
  <c r="M112" i="3"/>
  <c r="L112" i="3"/>
  <c r="F112" i="3"/>
  <c r="O111" i="3"/>
  <c r="E111" i="3"/>
  <c r="M111" i="3"/>
  <c r="L111" i="3"/>
  <c r="F111" i="3"/>
  <c r="O110" i="3"/>
  <c r="E110" i="3"/>
  <c r="M110" i="3"/>
  <c r="L110" i="3"/>
  <c r="F110" i="3"/>
  <c r="O109" i="3"/>
  <c r="E109" i="3"/>
  <c r="M109" i="3"/>
  <c r="L109" i="3"/>
  <c r="F109" i="3"/>
  <c r="O108" i="3"/>
  <c r="E108" i="3"/>
  <c r="M108" i="3"/>
  <c r="L108" i="3"/>
  <c r="F108" i="3"/>
  <c r="O107" i="3"/>
  <c r="E107" i="3"/>
  <c r="M107" i="3"/>
  <c r="L107" i="3"/>
  <c r="F107" i="3"/>
  <c r="O106" i="3"/>
  <c r="E106" i="3"/>
  <c r="M106" i="3"/>
  <c r="L106" i="3"/>
  <c r="F106" i="3"/>
  <c r="O105" i="3"/>
  <c r="E105" i="3"/>
  <c r="M105" i="3"/>
  <c r="L105" i="3"/>
  <c r="F105" i="3"/>
  <c r="O104" i="3"/>
  <c r="E104" i="3"/>
  <c r="M104" i="3"/>
  <c r="L104" i="3"/>
  <c r="F104" i="3"/>
  <c r="O103" i="3"/>
  <c r="E103" i="3"/>
  <c r="M103" i="3"/>
  <c r="L103" i="3"/>
  <c r="F103" i="3"/>
  <c r="O102" i="3"/>
  <c r="E102" i="3"/>
  <c r="M102" i="3"/>
  <c r="L102" i="3"/>
  <c r="F102" i="3"/>
  <c r="O101" i="3"/>
  <c r="E101" i="3"/>
  <c r="M101" i="3"/>
  <c r="L101" i="3"/>
  <c r="F101" i="3"/>
  <c r="O100" i="3"/>
  <c r="E100" i="3"/>
  <c r="M100" i="3"/>
  <c r="L100" i="3"/>
  <c r="F100" i="3"/>
  <c r="O99" i="3"/>
  <c r="E99" i="3"/>
  <c r="M99" i="3"/>
  <c r="L99" i="3"/>
  <c r="F99" i="3"/>
  <c r="O98" i="3"/>
  <c r="E98" i="3"/>
  <c r="M98" i="3"/>
  <c r="L98" i="3"/>
  <c r="F98" i="3"/>
  <c r="O97" i="3"/>
  <c r="E97" i="3"/>
  <c r="M97" i="3"/>
  <c r="L97" i="3"/>
  <c r="F97" i="3"/>
  <c r="O96" i="3"/>
  <c r="E96" i="3"/>
  <c r="M96" i="3"/>
  <c r="L96" i="3"/>
  <c r="F96" i="3"/>
  <c r="O95" i="3"/>
  <c r="E95" i="3"/>
  <c r="M95" i="3"/>
  <c r="L95" i="3"/>
  <c r="F95" i="3"/>
  <c r="O94" i="3"/>
  <c r="E94" i="3"/>
  <c r="M94" i="3"/>
  <c r="L94" i="3"/>
  <c r="F94" i="3"/>
  <c r="O93" i="3"/>
  <c r="E93" i="3"/>
  <c r="M93" i="3"/>
  <c r="L93" i="3"/>
  <c r="F93" i="3"/>
  <c r="O92" i="3"/>
  <c r="E92" i="3"/>
  <c r="M92" i="3"/>
  <c r="L92" i="3"/>
  <c r="F92" i="3"/>
  <c r="O91" i="3"/>
  <c r="E91" i="3"/>
  <c r="M91" i="3"/>
  <c r="L91" i="3"/>
  <c r="F91" i="3"/>
  <c r="O90" i="3"/>
  <c r="E90" i="3"/>
  <c r="M90" i="3"/>
  <c r="L90" i="3"/>
  <c r="F90" i="3"/>
  <c r="O89" i="3"/>
  <c r="E89" i="3"/>
  <c r="M89" i="3"/>
  <c r="L89" i="3"/>
  <c r="F89" i="3"/>
  <c r="O88" i="3"/>
  <c r="E88" i="3"/>
  <c r="M88" i="3"/>
  <c r="L88" i="3"/>
  <c r="F88" i="3"/>
  <c r="O87" i="3"/>
  <c r="E87" i="3"/>
  <c r="M87" i="3"/>
  <c r="L87" i="3"/>
  <c r="F87" i="3"/>
  <c r="O86" i="3"/>
  <c r="E86" i="3"/>
  <c r="M86" i="3"/>
  <c r="L86" i="3"/>
  <c r="F86" i="3"/>
  <c r="O85" i="3"/>
  <c r="E85" i="3"/>
  <c r="M85" i="3"/>
  <c r="L85" i="3"/>
  <c r="F85" i="3"/>
  <c r="O84" i="3"/>
  <c r="E84" i="3"/>
  <c r="M84" i="3"/>
  <c r="L84" i="3"/>
  <c r="F84" i="3"/>
  <c r="O83" i="3"/>
  <c r="E83" i="3"/>
  <c r="M83" i="3"/>
  <c r="L83" i="3"/>
  <c r="F83" i="3"/>
  <c r="O82" i="3"/>
  <c r="E82" i="3"/>
  <c r="M82" i="3"/>
  <c r="L82" i="3"/>
  <c r="F82" i="3"/>
  <c r="O81" i="3"/>
  <c r="E81" i="3"/>
  <c r="M81" i="3"/>
  <c r="L81" i="3"/>
  <c r="F81" i="3"/>
  <c r="O80" i="3"/>
  <c r="E80" i="3"/>
  <c r="M80" i="3"/>
  <c r="L80" i="3"/>
  <c r="F80" i="3"/>
  <c r="O79" i="3"/>
  <c r="E79" i="3"/>
  <c r="M79" i="3"/>
  <c r="L79" i="3"/>
  <c r="F79" i="3"/>
  <c r="O78" i="3"/>
  <c r="E78" i="3"/>
  <c r="M78" i="3"/>
  <c r="L78" i="3"/>
  <c r="F78" i="3"/>
  <c r="O77" i="3"/>
  <c r="E77" i="3"/>
  <c r="M77" i="3"/>
  <c r="L77" i="3"/>
  <c r="F77" i="3"/>
  <c r="O76" i="3"/>
  <c r="E76" i="3"/>
  <c r="M76" i="3"/>
  <c r="L76" i="3"/>
  <c r="F76" i="3"/>
  <c r="O75" i="3"/>
  <c r="E75" i="3"/>
  <c r="M75" i="3"/>
  <c r="L75" i="3"/>
  <c r="F75" i="3"/>
  <c r="O74" i="3"/>
  <c r="E74" i="3"/>
  <c r="M74" i="3"/>
  <c r="L74" i="3"/>
  <c r="F74" i="3"/>
  <c r="O73" i="3"/>
  <c r="E73" i="3"/>
  <c r="M73" i="3"/>
  <c r="L73" i="3"/>
  <c r="F73" i="3"/>
  <c r="O72" i="3"/>
  <c r="E72" i="3"/>
  <c r="M72" i="3"/>
  <c r="L72" i="3"/>
  <c r="F72" i="3"/>
  <c r="O71" i="3"/>
  <c r="E71" i="3"/>
  <c r="M71" i="3"/>
  <c r="L71" i="3"/>
  <c r="F71" i="3"/>
  <c r="O70" i="3"/>
  <c r="E70" i="3"/>
  <c r="M70" i="3"/>
  <c r="L70" i="3"/>
  <c r="F70" i="3"/>
  <c r="O69" i="3"/>
  <c r="E69" i="3"/>
  <c r="M69" i="3"/>
  <c r="L69" i="3"/>
  <c r="F69" i="3"/>
  <c r="O68" i="3"/>
  <c r="E68" i="3"/>
  <c r="M68" i="3"/>
  <c r="L68" i="3"/>
  <c r="F68" i="3"/>
  <c r="O67" i="3"/>
  <c r="E67" i="3"/>
  <c r="M67" i="3"/>
  <c r="L67" i="3"/>
  <c r="F67" i="3"/>
  <c r="O66" i="3"/>
  <c r="E66" i="3"/>
  <c r="M66" i="3"/>
  <c r="L66" i="3"/>
  <c r="F66" i="3"/>
  <c r="O65" i="3"/>
  <c r="E65" i="3"/>
  <c r="M65" i="3"/>
  <c r="L65" i="3"/>
  <c r="F65" i="3"/>
  <c r="O64" i="3"/>
  <c r="E64" i="3"/>
  <c r="M64" i="3"/>
  <c r="L64" i="3"/>
  <c r="F64" i="3"/>
  <c r="O63" i="3"/>
  <c r="E63" i="3"/>
  <c r="M63" i="3"/>
  <c r="L63" i="3"/>
  <c r="F63" i="3"/>
  <c r="O62" i="3"/>
  <c r="E62" i="3"/>
  <c r="M62" i="3"/>
  <c r="L62" i="3"/>
  <c r="F62" i="3"/>
  <c r="O61" i="3"/>
  <c r="E61" i="3"/>
  <c r="M61" i="3"/>
  <c r="L61" i="3"/>
  <c r="F61" i="3"/>
  <c r="O60" i="3"/>
  <c r="E60" i="3"/>
  <c r="M60" i="3"/>
  <c r="L60" i="3"/>
  <c r="F60" i="3"/>
  <c r="O59" i="3"/>
  <c r="E59" i="3"/>
  <c r="M59" i="3"/>
  <c r="L59" i="3"/>
  <c r="F59" i="3"/>
  <c r="O58" i="3"/>
  <c r="E58" i="3"/>
  <c r="M58" i="3"/>
  <c r="L58" i="3"/>
  <c r="F58" i="3"/>
  <c r="O57" i="3"/>
  <c r="E57" i="3"/>
  <c r="M57" i="3"/>
  <c r="L57" i="3"/>
  <c r="F57" i="3"/>
  <c r="O56" i="3"/>
  <c r="E56" i="3"/>
  <c r="M56" i="3"/>
  <c r="L56" i="3"/>
  <c r="F56" i="3"/>
  <c r="O55" i="3"/>
  <c r="E55" i="3"/>
  <c r="M55" i="3"/>
  <c r="L55" i="3"/>
  <c r="F55" i="3"/>
  <c r="O54" i="3"/>
  <c r="E54" i="3"/>
  <c r="M54" i="3"/>
  <c r="L54" i="3"/>
  <c r="F54" i="3"/>
  <c r="O53" i="3"/>
  <c r="E53" i="3"/>
  <c r="M53" i="3"/>
  <c r="L53" i="3"/>
  <c r="F53" i="3"/>
  <c r="O52" i="3"/>
  <c r="E52" i="3"/>
  <c r="M52" i="3"/>
  <c r="L52" i="3"/>
  <c r="F52" i="3"/>
  <c r="O51" i="3"/>
  <c r="E51" i="3"/>
  <c r="M51" i="3"/>
  <c r="L51" i="3"/>
  <c r="F51" i="3"/>
  <c r="O50" i="3"/>
  <c r="E50" i="3"/>
  <c r="M50" i="3"/>
  <c r="L50" i="3"/>
  <c r="F50" i="3"/>
  <c r="O49" i="3"/>
  <c r="E49" i="3"/>
  <c r="M49" i="3"/>
  <c r="L49" i="3"/>
  <c r="F49" i="3"/>
  <c r="O48" i="3"/>
  <c r="E48" i="3"/>
  <c r="M48" i="3"/>
  <c r="L48" i="3"/>
  <c r="F48" i="3"/>
  <c r="O47" i="3"/>
  <c r="E47" i="3"/>
  <c r="M47" i="3"/>
  <c r="L47" i="3"/>
  <c r="F47" i="3"/>
  <c r="O46" i="3"/>
  <c r="E46" i="3"/>
  <c r="M46" i="3"/>
  <c r="L46" i="3"/>
  <c r="F46" i="3"/>
  <c r="O45" i="3"/>
  <c r="E45" i="3"/>
  <c r="M45" i="3"/>
  <c r="L45" i="3"/>
  <c r="F45" i="3"/>
  <c r="O44" i="3"/>
  <c r="E44" i="3"/>
  <c r="M44" i="3"/>
  <c r="L44" i="3"/>
  <c r="F44" i="3"/>
  <c r="O43" i="3"/>
  <c r="E43" i="3"/>
  <c r="M43" i="3"/>
  <c r="L43" i="3"/>
  <c r="F43" i="3"/>
  <c r="O42" i="3"/>
  <c r="E42" i="3"/>
  <c r="M42" i="3"/>
  <c r="L42" i="3"/>
  <c r="F42" i="3"/>
  <c r="O41" i="3"/>
  <c r="E41" i="3"/>
  <c r="M41" i="3"/>
  <c r="L41" i="3"/>
  <c r="F41" i="3"/>
  <c r="O40" i="3"/>
  <c r="E40" i="3"/>
  <c r="M40" i="3"/>
  <c r="L40" i="3"/>
  <c r="F40" i="3"/>
  <c r="O39" i="3"/>
  <c r="E39" i="3"/>
  <c r="M39" i="3"/>
  <c r="L39" i="3"/>
  <c r="F39" i="3"/>
  <c r="O38" i="3"/>
  <c r="E38" i="3"/>
  <c r="M38" i="3"/>
  <c r="L38" i="3"/>
  <c r="F38" i="3"/>
  <c r="O37" i="3"/>
  <c r="E37" i="3"/>
  <c r="M37" i="3"/>
  <c r="L37" i="3"/>
  <c r="F37" i="3"/>
  <c r="O36" i="3"/>
  <c r="E36" i="3"/>
  <c r="M36" i="3"/>
  <c r="L36" i="3"/>
  <c r="F36" i="3"/>
  <c r="O35" i="3"/>
  <c r="E35" i="3"/>
  <c r="M35" i="3"/>
  <c r="L35" i="3"/>
  <c r="F35" i="3"/>
  <c r="O34" i="3"/>
  <c r="E34" i="3"/>
  <c r="M34" i="3"/>
  <c r="L34" i="3"/>
  <c r="F34" i="3"/>
  <c r="O33" i="3"/>
  <c r="E33" i="3"/>
  <c r="M33" i="3"/>
  <c r="L33" i="3"/>
  <c r="F33" i="3"/>
  <c r="O32" i="3"/>
  <c r="E32" i="3"/>
  <c r="M32" i="3"/>
  <c r="L32" i="3"/>
  <c r="F32" i="3"/>
  <c r="O31" i="3"/>
  <c r="E31" i="3"/>
  <c r="M31" i="3"/>
  <c r="L31" i="3"/>
  <c r="F31" i="3"/>
  <c r="O30" i="3"/>
  <c r="E30" i="3"/>
  <c r="M30" i="3"/>
  <c r="L30" i="3"/>
  <c r="F30" i="3"/>
  <c r="O29" i="3"/>
  <c r="E29" i="3"/>
  <c r="M29" i="3"/>
  <c r="L29" i="3"/>
  <c r="F29" i="3"/>
  <c r="O28" i="3"/>
  <c r="E28" i="3"/>
  <c r="M28" i="3"/>
  <c r="L28" i="3"/>
  <c r="F28" i="3"/>
  <c r="O27" i="3"/>
  <c r="E27" i="3"/>
  <c r="M27" i="3"/>
  <c r="L27" i="3"/>
  <c r="F27" i="3"/>
  <c r="O26" i="3"/>
  <c r="E26" i="3"/>
  <c r="M26" i="3"/>
  <c r="L26" i="3"/>
  <c r="F26" i="3"/>
  <c r="O25" i="3"/>
  <c r="E25" i="3"/>
  <c r="M25" i="3"/>
  <c r="L25" i="3"/>
  <c r="F25" i="3"/>
  <c r="O24" i="3"/>
  <c r="E24" i="3"/>
  <c r="M24" i="3"/>
  <c r="L24" i="3"/>
  <c r="F24" i="3"/>
  <c r="O23" i="3"/>
  <c r="E23" i="3"/>
  <c r="M23" i="3"/>
  <c r="L23" i="3"/>
  <c r="F23" i="3"/>
  <c r="O22" i="3"/>
  <c r="E22" i="3"/>
  <c r="M22" i="3"/>
  <c r="L22" i="3"/>
  <c r="F22" i="3"/>
  <c r="O21" i="3"/>
  <c r="E21" i="3"/>
  <c r="M21" i="3"/>
  <c r="L21" i="3"/>
  <c r="F21" i="3"/>
  <c r="O20" i="3"/>
  <c r="E20" i="3"/>
  <c r="M20" i="3"/>
  <c r="L20" i="3"/>
  <c r="F20" i="3"/>
  <c r="O19" i="3"/>
  <c r="E19" i="3"/>
  <c r="M19" i="3"/>
  <c r="L19" i="3"/>
  <c r="F19" i="3"/>
  <c r="O18" i="3"/>
  <c r="E18" i="3"/>
  <c r="M18" i="3"/>
  <c r="L18" i="3"/>
  <c r="F18" i="3"/>
  <c r="O17" i="3"/>
  <c r="E17" i="3"/>
  <c r="M17" i="3"/>
  <c r="L17" i="3"/>
  <c r="F17" i="3"/>
  <c r="O16" i="3"/>
  <c r="E16" i="3"/>
  <c r="M16" i="3"/>
  <c r="L16" i="3"/>
  <c r="F16" i="3"/>
  <c r="O15" i="3"/>
  <c r="E15" i="3"/>
  <c r="M15" i="3"/>
  <c r="L15" i="3"/>
  <c r="F15" i="3"/>
  <c r="O14" i="3"/>
  <c r="E14" i="3"/>
  <c r="M14" i="3"/>
  <c r="L14" i="3"/>
  <c r="F14" i="3"/>
  <c r="O13" i="3"/>
  <c r="E13" i="3"/>
  <c r="M13" i="3"/>
  <c r="L13" i="3"/>
  <c r="F13" i="3"/>
  <c r="O12" i="3"/>
  <c r="E12" i="3"/>
  <c r="M12" i="3"/>
  <c r="L12" i="3"/>
  <c r="F12" i="3"/>
  <c r="O11" i="3"/>
  <c r="E11" i="3"/>
  <c r="M11" i="3"/>
  <c r="L11" i="3"/>
  <c r="F11" i="3"/>
  <c r="O10" i="3"/>
  <c r="E10" i="3"/>
  <c r="M10" i="3"/>
  <c r="L10" i="3"/>
  <c r="F10" i="3"/>
  <c r="O9" i="3"/>
  <c r="E9" i="3"/>
  <c r="M9" i="3"/>
  <c r="L9" i="3"/>
  <c r="F9" i="3"/>
  <c r="O8" i="3"/>
  <c r="E8" i="3"/>
  <c r="M8" i="3"/>
  <c r="L8" i="3"/>
  <c r="F8" i="3"/>
  <c r="O7" i="3"/>
  <c r="E7" i="3"/>
  <c r="M7" i="3"/>
  <c r="L7" i="3"/>
  <c r="F7" i="3"/>
  <c r="O6" i="3"/>
  <c r="E6" i="3"/>
  <c r="M6" i="3"/>
  <c r="L6" i="3"/>
  <c r="F6" i="3"/>
  <c r="O5" i="3"/>
  <c r="E5" i="3"/>
  <c r="M5" i="3"/>
  <c r="L5" i="3"/>
  <c r="F5" i="3"/>
  <c r="O4" i="3"/>
  <c r="E4" i="3"/>
  <c r="M4" i="3"/>
  <c r="L4" i="3"/>
  <c r="F4" i="3"/>
  <c r="O3" i="3"/>
  <c r="E3" i="3"/>
  <c r="M3" i="3"/>
  <c r="L3" i="3"/>
  <c r="F3" i="3"/>
  <c r="M1" i="3"/>
  <c r="L1" i="3"/>
  <c r="F1" i="3"/>
  <c r="E1" i="3"/>
  <c r="D1" i="3"/>
</calcChain>
</file>

<file path=xl/sharedStrings.xml><?xml version="1.0" encoding="utf-8"?>
<sst xmlns="http://schemas.openxmlformats.org/spreadsheetml/2006/main" count="1520" uniqueCount="792">
  <si>
    <t>ECHO Field</t>
  </si>
  <si>
    <t>ISO</t>
  </si>
  <si>
    <t>/gmi:MI_Metadata/gmd:spatialRepresentationInfo/gmd:MD_Georeferenceable/gmd:numberOfDimensions/gco:Integer</t>
  </si>
  <si>
    <t>/gmi:MI_Metadata/gmd:spatialRepresentationInfo/gmd:MD_Georeferenceable/gmd:axisDimensionProperties/gmd:MD_Dimension/gmd:dimensionSize/gco:Integer</t>
  </si>
  <si>
    <t>/gmi:MI_Metadata/gmd:identificationInfo/gmd:MD_DataIdentification/gmd:descriptiveKeywords/gmd:MD_Keywords/gmd:thesaurusName/gmd:CI_Citation/gmd:citedResponsibleParty/gmd:CI_ResponsibleParty/gmd:contactInfo/gmd:CI_Contact/gmd:address/gmd:CI_Address/gmd:postalCode/gco:CharacterString</t>
  </si>
  <si>
    <t>/gmi:MI_Metadata/gmd:identificationInfo/gmd:MD_DataIdentification/gmd:descriptiveKeywords/gmd:MD_Keywords/gmd:thesaurusName/gmd:CI_Citation/gmd:date/gmd:CI_Date/gmd:date/gco:Date</t>
  </si>
  <si>
    <t xml:space="preserve"> http://gcmd.nasa.gov/MailComments/MailComments.jsf?rcpt=gcmduso 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</si>
  <si>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linkage/gmd:URL</t>
  </si>
  <si>
    <t xml:space="preserve"> NASA/Global Change Master Directory (GCMD) Data Center Keywords </t>
  </si>
  <si>
    <t>/gmi:MI_Metadata/gmd:identificationInfo/gmd:MD_DataIdentification/gmd:descriptiveKeywords/gmd:MD_Keywords/gmd:thesaurusName/gmd:CI_Citation/gmd:title/gco:CharacterString</t>
  </si>
  <si>
    <t xml:space="preserve"> This page describes the NASA GCMD Keywords, how to reference those keywords and provides download instructions. 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</si>
  <si>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description/gco:CharacterString</t>
  </si>
  <si>
    <t>/*/AdditionalAttributes/AdditionalAttribute/DataType</t>
  </si>
  <si>
    <t>/*/AdditionalAttributes/AdditionalAttribute/Description</t>
  </si>
  <si>
    <t>/gmi:MI_Metadata/gmd:identificationInfo/gmd:MD_DataIdentification/gmd:citation/gmd:CI_Citation/gmd:identifier/gmd:MD_Identifier/gmd:description/gco:CharacterString</t>
  </si>
  <si>
    <t>/*/AdditionalAttributes/AdditionalAttribute/MeasurementResolution</t>
  </si>
  <si>
    <t>/*/AdditionalAttributes/AdditionalAttribute/Name</t>
  </si>
  <si>
    <t>/*/AdditionalAttributes/AdditionalAttribute/ParameterRangeBegin</t>
  </si>
  <si>
    <t>/*/AdditionalAttributes/AdditionalAttribute/ParameterRangeEnd</t>
  </si>
  <si>
    <t>/*/AdditionalAttributes/AdditionalAttribute/ParameterUnitsOfMeasure</t>
  </si>
  <si>
    <t>/*/AdditionalAttributes/AdditionalAttribute/ParameterValueAccuracy</t>
  </si>
  <si>
    <t>/*/AdditionalAttributes/AdditionalAttribute/Value</t>
  </si>
  <si>
    <t>/gmi:MI_Metadata/gmd:identificationInfo/gmd:MD_DataIdentification/gmd:citation/gmd:CI_Citation/gmd:identifier/gmd:MD_Identifier/gmd:code/gco:CharacterString</t>
  </si>
  <si>
    <t>/gmi:MI_Metadata/gmd:identificationInfo/gmd:MD_DataIdentification/gmd:extent/gmd:EX_Extent/gmd:geographicElement/gmd:EX_GeographicDescription/gmd:geographicIdentifier/gmd:MD_Identifier/gmd:code/gco:CharacterString</t>
  </si>
  <si>
    <t>/gmi:MI_Metadata/gmd:identificationInfo/gmd:MD_DataIdentification/gmd:descriptiveKeywords/gmd:MD_Keywords/gmd:keyword/gco:CharacterString</t>
  </si>
  <si>
    <t>/*/AdditionalAttributes/AdditionalAttribute/ValueAccuracyExplanation</t>
  </si>
  <si>
    <t>/*/AlgorithmPackages/AlgorithmPackage/Description</t>
  </si>
  <si>
    <t>/gmi:MI_Metadata/gmd:dataQualityInfo/gmd:DQ_DataQuality/gmd:lineage/gmd:LI_Lineage/gmd:processStep/gmi:LE_ProcessStep/gmi:processingInformation/eos:EOS_Processing/gmi:algorithm/gmi:LE_Algorithm/gmi:description/gco:CharacterString</t>
  </si>
  <si>
    <t>/*/AlgorithmPackages/AlgorithmPackage/Name</t>
  </si>
  <si>
    <t>/gmi:MI_Metadata/gmd:dataQualityInfo/gmd:DQ_DataQuality/gmd:lineage/gmd:LI_Lineage/gmd:processStep/gmi:LE_ProcessStep/gmi:processingInformation/eos:EOS_Processing/gmi:algorithm/gmi:LE_Algorithm/gmi:citation/gmd:CI_Citation/gmd:title/gco:CharacterString</t>
  </si>
  <si>
    <t>/*/AlgorithmPackages/AlgorithmPackage/Version</t>
  </si>
  <si>
    <t>/gmi:MI_Metadata/gmd:dataQualityInfo/gmd:DQ_DataQuality/gmd:lineage/gmd:LI_Lineage/gmd:processStep/gmi:LE_ProcessStep/gmi:processingInformation/eos:EOS_Processing/gmi:algorithm/gmi:LE_Algorithm/gmi:citation/gmd:CI_Citation/gmd:edition/gco:CharacterString</t>
  </si>
  <si>
    <t>/*/ArchiveCenter</t>
  </si>
  <si>
    <t>/gmi:MI_Metadata/gmd:contact/gmd:CI_ResponsibleParty/gmd:organisationName/gco:CharacterString</t>
  </si>
  <si>
    <t>/gmi:MI_Metadata/gmd:identificationInfo/gmd:MD_DataIdentification/gmd:pointOfContact/gmd:CI_ResponsibleParty/gmd:organisationName/gco:CharacterString</t>
  </si>
  <si>
    <t>/gmi:MI_Metadata/gmd:distributionInfo/gmd:MD_Distribution/gmd:distributor/gmd:MD_Distributor/gmd:distributorContact/gmd:CI_ResponsibleParty/gmd:organisationName/gco:CharacterString</t>
  </si>
  <si>
    <t>/*/AssociatedBrowseImageUrls/ProviderBrowseUrl/Description</t>
  </si>
  <si>
    <t>/gmi:MI_Metadata/gmd:identificationInfo/gmd:MD_DataIdentification/gmd:graphicOverview/gmd:MD_BrowseGraphic/gmd:fileDescription/gco:CharacterString</t>
  </si>
  <si>
    <t>/*/AssociatedBrowseImageUrls/ProviderBrowseUrl/FileSize</t>
  </si>
  <si>
    <t>/*/AssociatedBrowseImageUrls/ProviderBrowseUrl/MimeType</t>
  </si>
  <si>
    <t>/gmi:MI_Metadata/gmd:identificationInfo/gmd:MD_DataIdentification/gmd:graphicOverview/gmd:MD_BrowseGraphic/gmd:fileType/gco:CharacterString</t>
  </si>
  <si>
    <t>/*/AssociatedBrowseImageUrls/ProviderBrowseUrl/URL</t>
  </si>
  <si>
    <t>/gmi:MI_Metadata/gmd:identificationInfo/gmd:MD_DataIdentification/gmd:graphicOverview/gmd:MD_BrowseGraphic/gmd:fileName/gmx:FileName/@src</t>
  </si>
  <si>
    <t>/*/AssociatedDIFs/DIF/EntryId</t>
  </si>
  <si>
    <t>/*/Campaigns/Campaign/EndDate</t>
  </si>
  <si>
    <t>/gmi:MI_Metadata/gmi:acquisitionInformation/eos:EOS_AcquisitionInformation/gmi:operation/gmi:MI_Operation/gmi:description/gco:CharacterString</t>
  </si>
  <si>
    <t>/*/Campaigns/Campaign/LongName</t>
  </si>
  <si>
    <t>/*/Campaigns/Campaign/ShortName</t>
  </si>
  <si>
    <t>/gmi:MI_Metadata/gmi:acquisitionInformation/eos:EOS_AcquisitionInformation/gmi:operation/gmi:MI_Operation/gmi:identifier/gmd:MD_Identifier/gmd:code/gco:CharacterString</t>
  </si>
  <si>
    <t>/*/Campaigns/Campaign/StartDate</t>
  </si>
  <si>
    <t>/*/CitationForExternalPublication</t>
  </si>
  <si>
    <t>/gmi:MI_Metadata/gmd:identificationInfo/gmd:MD_DataIdentification/gmd:citation/gmd:CI_Citation</t>
  </si>
  <si>
    <t>/*/CollectionAssociations/CollectionAssociation/CollectionType</t>
  </si>
  <si>
    <t>/gmi:MI_Metadata/gmd:identificationInfo/gmd:MD_DataIdentification/gmd:aggregationInfo/gmd:MD_AggregateInformation/gmd:associationType/gmd:DS_AssociationTypeCode</t>
  </si>
  <si>
    <t>/gmi:MI_Metadata/gmd:identificationInfo/gmd:MD_DataIdentification/gmd:aggregationInfo/gmd:MD_AggregateInformation/gmd:associationType/gmd:DS_AssociationTypeCode/@codeListValue</t>
  </si>
  <si>
    <t>/*/CollectionAssociations/CollectionAssociation/CollectionUse</t>
  </si>
  <si>
    <t>/gmi:MI_Metadata/gmd:identificationInfo/gmd:MD_DataIdentification/gmd:aggregationInfo/gmd:MD_AggregateInformation/gmd:aggregateDataSetName/gmd:CI_Citation/gmd:otherCitationDetails/gco:CharacterString</t>
  </si>
  <si>
    <t>/gmi:MI_Metadata/gmd:dataQualityInfo/gmd:DQ_DataQuality/gmd:lineage/gmd:LI_Lineage/gmd:source/gmi:LE_Source/gmd:description/gco:CharacterString</t>
  </si>
  <si>
    <t>/*/CollectionAssociations/CollectionAssociation/ShortName</t>
  </si>
  <si>
    <t>/gmi:MI_Metadata/gmd:identificationInfo/gmd:MD_DataIdentification/gmd:aggregationInfo/gmd:MD_AggregateInformation/gmd:aggregateDataSetName/gmd:CI_Citation/gmd:title/gco:CharacterString</t>
  </si>
  <si>
    <t>/gmi:MI_Metadata/gmd:identificationInfo/gmd:MD_DataIdentification/gmd:aggregationInfo/gmd:MD_AggregateInformation/gmd:aggregateDataSetIdentifier/gmd:MD_Identifier/gmd:code/gco:CharacterString</t>
  </si>
  <si>
    <t>/gmi:MI_Metadata/gmd:dataQualityInfo/gmd:DQ_DataQuality/gmd:lineage/gmd:LI_Lineage/gmd:source/gmi:LE_Source/gmd:sourceCitation/gmd:CI_Citation/gmd:title/gco:CharacterString</t>
  </si>
  <si>
    <t>/*/CollectionAssociations/CollectionAssociation/VersionId</t>
  </si>
  <si>
    <t>/gmi:MI_Metadata/gmd:identificationInfo/gmd:MD_DataIdentification/gmd:aggregationInfo/gmd:MD_AggregateInformation/gmd:aggregateDataSetName/gmd:CI_Citation/gmd:edition/gco:CharacterString</t>
  </si>
  <si>
    <t>/*/CollectionState</t>
  </si>
  <si>
    <t>/gmi:MI_Metadata/gmd:identificationInfo/gmd:MD_DataIdentification/gmd:status/gmd:MD_ProgressCode</t>
  </si>
  <si>
    <t>/gmi:MI_Metadata/gmd:identificationInfo/gmd:MD_DataIdentification/gmd:status/gmd:MD_ProgressCode/@codeListValue</t>
  </si>
  <si>
    <t>/*/Contacts/Contact/ContactPersons/ContactPerson/FirstName</t>
  </si>
  <si>
    <t>/gmi:MI_Metadata/gmd:identificationInfo/gmd:MD_DataIdentification/gmd:pointOfContact/gmd:CI_ResponsibleParty/gmd:individualName/gco:CharacterString</t>
  </si>
  <si>
    <t>/*/Contacts/Contact/ContactPersons/ContactPerson/JobPosition</t>
  </si>
  <si>
    <t>/gmi:MI_Metadata/gmd:identificationInfo/gmd:MD_DataIdentification/gmd:pointOfContact/gmd:CI_ResponsibleParty/gmd:positionName/gco:CharacterString</t>
  </si>
  <si>
    <t>/*/Contacts/Contact/ContactPersons/ContactPerson/LastName</t>
  </si>
  <si>
    <t>/*/Contacts/Contact/ContactPersons/ContactPerson/MiddleName</t>
  </si>
  <si>
    <t>/*/Contacts/Contact/HoursOfService</t>
  </si>
  <si>
    <t>/gmi:MI_Metadata/gmd:identificationInfo/gmd:MD_DataIdentification/gmd:pointOfContact/gmd:CI_ResponsibleParty/gmd:contactInfo/gmd:CI_Contact/gmd:hoursOfService/gco:CharacterString</t>
  </si>
  <si>
    <t>/*/Contacts/Contact/Instructions</t>
  </si>
  <si>
    <t>/gmi:MI_Metadata/gmd:identificationInfo/gmd:MD_DataIdentification/gmd:pointOfContact/gmd:CI_ResponsibleParty/gmd:contactInfo/gmd:CI_Contact/gmd:contactInstructions/gco:CharacterString</t>
  </si>
  <si>
    <t>/*/Contacts/Contact/OrganizationAddresses/Address/City</t>
  </si>
  <si>
    <t>/gmi:MI_Metadata/gmd:identificationInfo/gmd:MD_DataIdentification/gmd:pointOfContact/gmd:CI_ResponsibleParty/gmd:contactInfo/gmd:CI_Contact/gmd:address/gmd:CI_Address/gmd:city/gco:CharacterString</t>
  </si>
  <si>
    <t>/*/Contacts/Contact/OrganizationAddresses/Address/Country</t>
  </si>
  <si>
    <t>/gmi:MI_Metadata/gmd:identificationInfo/gmd:MD_DataIdentification/gmd:pointOfContact/gmd:CI_ResponsibleParty/gmd:contactInfo/gmd:CI_Contact/gmd:address/gmd:CI_Address/gmd:country/gco:CharacterString</t>
  </si>
  <si>
    <t>/*/Contacts/Contact/OrganizationAddresses/Address/PostalCode</t>
  </si>
  <si>
    <t>/gmi:MI_Metadata/gmd:identificationInfo/gmd:MD_DataIdentification/gmd:pointOfContact/gmd:CI_ResponsibleParty/gmd:contactInfo/gmd:CI_Contact/gmd:address/gmd:CI_Address/gmd:postalCode/gco:CharacterString</t>
  </si>
  <si>
    <t>/*/Contacts/Contact/OrganizationAddresses/Address/StateProvince</t>
  </si>
  <si>
    <t>/gmi:MI_Metadata/gmd:identificationInfo/gmd:MD_DataIdentification/gmd:pointOfContact/gmd:CI_ResponsibleParty/gmd:contactInfo/gmd:CI_Contact/gmd:address/gmd:CI_Address/gmd:administrativeArea/gco:CharacterString</t>
  </si>
  <si>
    <t>/*/Contacts/Contact/OrganizationAddresses/Address/StreetAddress</t>
  </si>
  <si>
    <t>/gmi:MI_Metadata/gmd:identificationInfo/gmd:MD_DataIdentification/gmd:pointOfContact/gmd:CI_ResponsibleParty/gmd:contactInfo/gmd:CI_Contact/gmd:address/gmd:CI_Address/gmd:deliveryPoint/gco:CharacterString</t>
  </si>
  <si>
    <t>/*/Contacts/Contact/OrganizationEmails/Email</t>
  </si>
  <si>
    <t>/gmi:MI_Metadata/gmd:identificationInfo/gmd:MD_DataIdentification/gmd:pointOfContact/gmd:CI_ResponsibleParty/gmd:contactInfo/gmd:CI_Contact/gmd:address/gmd:CI_Address/gmd:electronicMailAddress/gco:CharacterString</t>
  </si>
  <si>
    <t>/*/Contacts/Contact/OrganizationName</t>
  </si>
  <si>
    <t>/*/Contacts/Contact/OrganizationPhones/Phone/Number</t>
  </si>
  <si>
    <t>/gmi:MI_Metadata/gmd:identificationInfo/gmd:MD_DataIdentification/gmd:pointOfContact/gmd:CI_ResponsibleParty/gmd:contactInfo/gmd:CI_Contact/gmd:phone/gmd:CI_Telephone/gmd:voice/gco:CharacterString</t>
  </si>
  <si>
    <t>/*/Contacts/Contact/OrganizationPhones/Phone/Type</t>
  </si>
  <si>
    <t>/gmi:MI_Metadata/gmd:identificationInfo/gmd:MD_DataIdentification/gmd:pointOfContact/gmd:CI_ResponsibleParty/gmd:contactInfo/gmd:CI_Contact/gmd:phone/gmd:CI_Telephone/gmd:facsimile/gco:CharacterString</t>
  </si>
  <si>
    <t>/*/Contacts/Contact/Role</t>
  </si>
  <si>
    <t>/gmi:MI_Metadata/gmd:identificationInfo/gmd:MD_DataIdentification/gmd:pointOfContact/gmd:CI_ResponsibleParty/gmd:role/gmd:CI_RoleCode</t>
  </si>
  <si>
    <t>/gmi:MI_Metadata/gmd:identificationInfo/gmd:MD_DataIdentification/gmd:pointOfContact/gmd:CI_ResponsibleParty/gmd:role/gmd:CI_RoleCode/@codeListValue</t>
  </si>
  <si>
    <t>/*/CSDTDescriptions/CSDTDescription/CSDTComments</t>
  </si>
  <si>
    <t>/gmi:MI_Metadata/gmd:identificationInfo/gmd:MD_DataIdentification/gmd:supplementalInformation/gco:CharacterString</t>
  </si>
  <si>
    <t>/*/CSDTDescriptions/CSDTDescription/Implementation</t>
  </si>
  <si>
    <t>/*/CSDTDescriptions/CSDTDescription/IndirectReference</t>
  </si>
  <si>
    <t>/*/CSDTDescriptions/CSDTDescription/PrimaryCSDT</t>
  </si>
  <si>
    <t>/*/DataFormat</t>
  </si>
  <si>
    <t>/gmi:MI_Metadata/gmd:identificationInfo/gmd:MD_DataIdentification/gmd:resourceFormat/gmd:MD_Format/gmd:name/gco:CharacterString</t>
  </si>
  <si>
    <t>/gmi:MI_Metadata/gmd:distributionInfo/gmd:MD_Distribution/gmd:distributor/gmd:MD_Distributor/gmd:distributorFormat/gmd:MD_Format/gmd:name/gco:CharacterString</t>
  </si>
  <si>
    <t>/*/DataSetId</t>
  </si>
  <si>
    <t>/*/Description</t>
  </si>
  <si>
    <t>/gmi:MI_Metadata/gmd:identificationInfo/gmd:MD_DataIdentification/gmd:abstract/gco:CharacterString</t>
  </si>
  <si>
    <t>/*/InsertTime</t>
  </si>
  <si>
    <t>/gmi:MI_Metadata/gmd:identificationInfo/gmd:MD_DataIdentification/gmd:citation/gmd:CI_Citation/gmd:date/gmd:CI_Date/gmd:date/gco:DateTime</t>
  </si>
  <si>
    <t>/*/LastUpdate</t>
  </si>
  <si>
    <t>/*/LongName</t>
  </si>
  <si>
    <t>/gmi:MI_Metadata/gmd:identificationInfo/gmd:MD_DataIdentification/gmd:citation/gmd:CI_Citation/gmd:title/gco:CharacterString</t>
  </si>
  <si>
    <t>/*/MaintenanceAndUpdateFrequency</t>
  </si>
  <si>
    <t>/gmi:MI_Metadata/gmd:identificationInfo/gmd:MD_DataIdentification/gmd:resourceMaintenance/gmd:MD_MaintenanceInformation/gmd:maintenanceAndUpdateFrequency/gmd:MD_MaintenanceFrequencyCode</t>
  </si>
  <si>
    <t>/gmi:MI_Metadata/gmd:identificationInfo/gmd:MD_DataIdentification/gmd:resourceMaintenance/gmd:MD_MaintenanceInformation/gmd:maintenanceAndUpdateFrequency/gmd:MD_MaintenanceFrequencyCode/@codeListValue</t>
  </si>
  <si>
    <t>/*/OnlineAccessURLs/OnlineAccessURL/MimeType</t>
  </si>
  <si>
    <t>/gmi:MI_Metadata/gmd:distributionInfo/gmd:MD_Distribution/gmd:distributor/gmd:MD_Distributor/gmd:distributorTransferOptions/gmd:MD_DigitalTransferOptions/gmd:onLine/gmd:CI_OnlineResource/gmd:applicationProfile/gco:CharacterString</t>
  </si>
  <si>
    <t>/*/OnlineAccessURLs/OnlineAccessURL/URL</t>
  </si>
  <si>
    <t>/gmi:MI_Metadata/gmd:distributionInfo/gmd:MD_Distribution/gmd:distributor/gmd:MD_Distributor/gmd:distributorTransferOptions/gmd:MD_DigitalTransferOptions/gmd:onLine/gmd:CI_OnlineResource/gmd:linkage/gmd:URL</t>
  </si>
  <si>
    <t>/*/OnlineAccessURLs/OnlineAccessURL/URLDescription</t>
  </si>
  <si>
    <t>/gmi:MI_Metadata/gmd:distributionInfo/gmd:MD_Distribution/gmd:distributor/gmd:MD_Distributor/gmd:distributorTransferOptions/gmd:MD_DigitalTransferOptions/gmd:onLine/gmd:CI_OnlineResource/gmd:description/gco:CharacterString</t>
  </si>
  <si>
    <t>/*/OnlineResources/OnlineResource/Description</t>
  </si>
  <si>
    <t>/*/OnlineResources/OnlineResource/MimeType</t>
  </si>
  <si>
    <t>/*/OnlineResources/OnlineResource/Type</t>
  </si>
  <si>
    <t>/gmi:MI_Metadata/gmd:distributionInfo/gmd:MD_Distribution/gmd:distributor/gmd:MD_Distributor/gmd:distributorTransferOptions/gmd:MD_DigitalTransferOptions/gmd:onLine/gmd:CI_OnlineResource/gmd:name/gco:CharacterString</t>
  </si>
  <si>
    <t>/*/OnlineResources/OnlineResource/URL</t>
  </si>
  <si>
    <t>/*/Orderable</t>
  </si>
  <si>
    <t>Deprecated</t>
  </si>
  <si>
    <t>/*/Platforms/Platform/Characteristics/Characteristic/DataType</t>
  </si>
  <si>
    <t>/*/Platforms/Platform/Characteristics/Characteristic/Description</t>
  </si>
  <si>
    <t>/*/Platforms/Platform/Characteristics/Characteristic/Name</t>
  </si>
  <si>
    <t>/*/Platforms/Platform/Characteristics/Characteristic/Unit</t>
  </si>
  <si>
    <t>/*/Platforms/Platform/Characteristics/Characteristic/Value</t>
  </si>
  <si>
    <t>/*/Platforms/Platform/Instruments/Instrument/Characteristics/Characteristic/DataType</t>
  </si>
  <si>
    <t>/*/Platforms/Platform/Instruments/Instrument/Characteristics/Characteristic/Description</t>
  </si>
  <si>
    <t>/*/Platforms/Platform/Instruments/Instrument/Characteristics/Characteristic/Name</t>
  </si>
  <si>
    <t>/*/Platforms/Platform/Instruments/Instrument/Characteristics/Characteristic/Unit</t>
  </si>
  <si>
    <t>/*/Platforms/Platform/Instruments/Instrument/Characteristics/Characteristic/Value</t>
  </si>
  <si>
    <t>/*/Platforms/Platform/Instruments/Instrument/LongName</t>
  </si>
  <si>
    <t>/gmi:MI_Metadata/gmi:acquisitionInformation/eos:EOS_AcquisitionInformation/eos:instrument/eos:EOS_Instrument/gmi:citation/gmd:CI_Citation/gmd:title/gco:CharacterString</t>
  </si>
  <si>
    <t>/*/Platforms/Platform/Instruments/Instrument/OperationModes/OperationMode</t>
  </si>
  <si>
    <t>/gmi:MI_Metadata/gmi:acquisitionInformation/eos:EOS_AcquisitionInformation/eos:instrument/eos:EOS_Instrument/eos:otherProperty/gco:Record/eos:AdditionalAttributes/eos:AdditionalAttribute/eos:value/gco:CharacterString</t>
  </si>
  <si>
    <t>/*/Platforms/Platform/Instruments/Instrument/Sensors/Sensor/Characteristics/Characteristic/DataType</t>
  </si>
  <si>
    <t>/*/Platforms/Platform/Instruments/Instrument/Sensors/Sensor/Characteristics/Characteristic/Description</t>
  </si>
  <si>
    <t>/*/Platforms/Platform/Instruments/Instrument/Sensors/Sensor/Characteristics/Characteristic/Name</t>
  </si>
  <si>
    <t>/*/Platforms/Platform/Instruments/Instrument/Sensors/Sensor/Characteristics/Characteristic/Unit</t>
  </si>
  <si>
    <t>/*/Platforms/Platform/Instruments/Instrument/Sensors/Sensor/Characteristics/Characteristic/Value</t>
  </si>
  <si>
    <t>/*/Platforms/Platform/Instruments/Instrument/Sensors/Sensor/LongName</t>
  </si>
  <si>
    <t>/gmi:MI_Metadata/gmi:acquisitionInformation/eos:EOS_AcquisitionInformation/eos:sensor/eos:EOS_Sensor/eos:identifier/gmd:MD_Identifier/gmd:code/gco:CharacterString</t>
  </si>
  <si>
    <t>/*/Platforms/Platform/Instruments/Instrument/Sensors/Sensor/ShortName</t>
  </si>
  <si>
    <t>/*/Platforms/Platform/Instruments/Instrument/Sensors/Sensor/Technique</t>
  </si>
  <si>
    <t>/gmi:MI_Metadata/gmi:acquisitionInformation/eos:EOS_AcquisitionInformation/eos:sensor/eos:EOS_Sensor/eos:type/gco:CharacterString</t>
  </si>
  <si>
    <t>/*/Platforms/Platform/Instruments/Instrument/ShortName</t>
  </si>
  <si>
    <t>/gmi:MI_Metadata/gmi:acquisitionInformation/eos:EOS_AcquisitionInformation/eos:instrument/eos:EOS_Instrument/gmi:identifier/gmd:MD_Identifier/gmd:code/gco:CharacterString</t>
  </si>
  <si>
    <t>/*/Platforms/Platform/Instruments/Instrument/Technique</t>
  </si>
  <si>
    <t>/gmi:MI_Metadata/gmi:acquisitionInformation/eos:EOS_AcquisitionInformation/eos:instrument/eos:EOS_Instrument/gmi:type/gco:CharacterString</t>
  </si>
  <si>
    <t>/*/Platforms/Platform/LongName</t>
  </si>
  <si>
    <t>/gmi:MI_Metadata/gmi:acquisitionInformation/eos:EOS_AcquisitionInformation/gmi:platform/eos:EOS_Platform/gmi:description/gco:CharacterString</t>
  </si>
  <si>
    <t>/*/Platforms/Platform/ShortName</t>
  </si>
  <si>
    <t>/gmi:MI_Metadata/gmi:acquisitionInformation/eos:EOS_AcquisitionInformation/gmi:platform/eos:EOS_Platform/gmi:identifier/gmd:MD_Identifier/gmd:code/gco:CharacterString</t>
  </si>
  <si>
    <t>/*/Platforms/Platform/Type</t>
  </si>
  <si>
    <t>/*/Price</t>
  </si>
  <si>
    <t>/gmi:MI_Metadata/gmd:distributionInfo/gmd:MD_Distribution/gmd:distributor/gmd:MD_Distributor/gmd:distributionOrderProcess/gmd:MD_StandardOrderProcess/gmd:fees/gco:CharacterString</t>
  </si>
  <si>
    <t>/*/ProcessingCenter</t>
  </si>
  <si>
    <t>/gmi:MI_Metadata/gmd:dataQualityInfo/gmd:DQ_DataQuality/gmd:lineage/gmd:LI_Lineage/gmd:processStep/gmi:LE_ProcessStep/gmd:processor/gmd:CI_ResponsibleParty/gmd:organisationName/gco:CharacterString</t>
  </si>
  <si>
    <t>/*/ProcessingLevelDescription</t>
  </si>
  <si>
    <t>/gmi:MI_Metadata/gmd:identificationInfo/gmd:MD_DataIdentification/gmd:processingLevel/gmd:MD_Identifier/gmd:description/gco:CharacterString</t>
  </si>
  <si>
    <t>/gmi:MI_Metadata/gmd:contentInfo/gmd:MD_ImageDescription/gmd:processingLevelCode/gmd:MD_Identifier/gmd:description/gco:CharacterString</t>
  </si>
  <si>
    <t>/*/ProcessingLevelId</t>
  </si>
  <si>
    <t>/gmi:MI_Metadata/gmd:contentInfo/gmd:MD_ImageDescription/gmd:processingLevelCode/gmd:MD_Identifier/gmd:code/gco:CharacterString</t>
  </si>
  <si>
    <t>/gmi:MI_Metadata/gmd:identificationInfo/gmd:MD_DataIdentification/gmd:processingLevel/gmd:MD_Identifier/gmd:code/gco:CharacterString</t>
  </si>
  <si>
    <t>/*/RestrictionComment</t>
  </si>
  <si>
    <t>/gmi:MI_Metadata/gmd:identificationInfo/gmd:MD_DataIdentification/gmd:resourceConstraints/gmd:MD_LegalConstraints/gmd:useLimitation/gco:CharacterString</t>
  </si>
  <si>
    <t>/*/RestrictionFlag</t>
  </si>
  <si>
    <t>/gmi:MI_Metadata/gmd:identificationInfo/gmd:MD_DataIdentification/gmd:resourceConstraints/gmd:MD_LegalConstraints/gmd:otherConstraints/gco:CharacterString</t>
  </si>
  <si>
    <t>/*/RevisionDate</t>
  </si>
  <si>
    <t>/gmi:MI_Metadata/gmd:dateStamp/gco:DateTime</t>
  </si>
  <si>
    <t>/*/ScienceKeywords/ScienceKeyword/CategoryKeyword</t>
  </si>
  <si>
    <t>/gmi:MI_Metadata/gmd:identificationInfo/gmd:MD_DataIdentification/gmd:descriptiveKeywords/gmd:MD_Keywords[gmd:type/gmd:MD_KeywordTypeCode='theme']/gmd:keyword/gco:CharacterString</t>
  </si>
  <si>
    <t>/*/ScienceKeywords/ScienceKeyword/DetailedVariableKeyword</t>
  </si>
  <si>
    <t>/*/ScienceKeywords/ScienceKeyword/TermKeyword</t>
  </si>
  <si>
    <t>/*/ScienceKeywords/ScienceKeyword/TopicKeyword</t>
  </si>
  <si>
    <t>/*/ScienceKeywords/ScienceKeyword/VariableLevel1Keyword/Value</t>
  </si>
  <si>
    <t>/*/ScienceKeywords/ScienceKeyword/VariableLevel1Keyword/VariableLevel2Keyword/Value</t>
  </si>
  <si>
    <t>/*/ScienceKeywords/ScienceKeyword/VariableLevel1Keyword/VariableLevel2Keyword/VariableLevel3Keyword</t>
  </si>
  <si>
    <t>/*/ShortName</t>
  </si>
  <si>
    <t>/*/Spatial/GranuleSpatialRepresentation</t>
  </si>
  <si>
    <t>/gmi:MI_Metadata/gmd:identificationInfo/gmd:MD_DataIdentification/gmd:extent/gmd:EX_Extent/gmd:description/gco:CharacterString</t>
  </si>
  <si>
    <t>/*/Spatial/HorizontalSpatialDomain/Geometry/BoundingRectangle/EastBoundingCoordinate</t>
  </si>
  <si>
    <t>/gmi:MI_Metadata/gmd:identificationInfo/gmd:MD_DataIdentification/gmd:extent/gmd:EX_Extent/gmd:geographicElement/gmd:EX_GeographicBoundingBox/gmd:eastBoundLongitude/gco:Decimal</t>
  </si>
  <si>
    <t>/*/Spatial/HorizontalSpatialDomain/Geometry/BoundingRectangle/NorthBoundingCoordinate</t>
  </si>
  <si>
    <t>/gmi:MI_Metadata/gmd:identificationInfo/gmd:MD_DataIdentification/gmd:extent/gmd:EX_Extent/gmd:geographicElement/gmd:EX_GeographicBoundingBox/gmd:northBoundLatitude/gco:Decimal</t>
  </si>
  <si>
    <t>/*/Spatial/HorizontalSpatialDomain/Geometry/BoundingRectangle/SouthBoundingCoordinate</t>
  </si>
  <si>
    <t>/gmi:MI_Metadata/gmd:identificationInfo/gmd:MD_DataIdentification/gmd:extent/gmd:EX_Extent/gmd:geographicElement/gmd:EX_GeographicBoundingBox/gmd:southBoundLatitude/gco:Decimal</t>
  </si>
  <si>
    <t>/*/Spatial/HorizontalSpatialDomain/Geometry/BoundingRectangle/WestBoundingCoordinate</t>
  </si>
  <si>
    <t>/gmi:MI_Metadata/gmd:identificationInfo/gmd:MD_DataIdentification/gmd:extent/gmd:EX_Extent/gmd:geographicElement/gmd:EX_GeographicBoundingBox/gmd:westBoundLongitude/gco:Decimal</t>
  </si>
  <si>
    <t>/*/Spatial/HorizontalSpatialDomain/Geometry/CoordinateSystem</t>
  </si>
  <si>
    <t>/gmi:MI_Metadata/gmd:referenceSystemInfo/gmd:MD_ReferenceSystem/gmd:referenceSystemIdentifier/gmd:RS_Identifier/gmd:code</t>
  </si>
  <si>
    <t>/*/Spatial/HorizontalSpatialDomain/Geometry/GPolygon/Boundary/Point/PointLatitude</t>
  </si>
  <si>
    <t>/gmi:MI_Metadata/gmd:identificationInfo/gmd:MD_DataIdentification/gmd:extent/gmd:EX_Extent/gmd:geographicElement/gmd:EX_BoundingPolygon/gmd:polygon/gml:LineString/gml:posList</t>
  </si>
  <si>
    <t>/*/Spatial/HorizontalSpatialDomain/Geometry/GPolygon/Boundary/Point/PointLongitude</t>
  </si>
  <si>
    <t>/*/Spatial/HorizontalSpatialDomain/Geometry/Line/Point/PointLatitude</t>
  </si>
  <si>
    <t>/*/Spatial/HorizontalSpatialDomain/Geometry/Line/Point/PointLongitude</t>
  </si>
  <si>
    <t>/*/Spatial/HorizontalSpatialDomain/Geometry/Point/PointLatitude</t>
  </si>
  <si>
    <t>/*/Spatial/HorizontalSpatialDomain/Geometry/Point/PointLongitude</t>
  </si>
  <si>
    <t>/*/Spatial/HorizontalSpatialDomain/Orbit/AscendingCrossing</t>
  </si>
  <si>
    <t>/gmi:MI_Metadata/gmi:acquisitionInformation/eos:EOS_AcquisitionInformation/gmi:platform/eos:EOS_Platform/eos:otherProperty/gco:Record/eos:AdditionalAttributes/eos:AdditionalAttribute/eos:value/gco:CharacterString</t>
  </si>
  <si>
    <t>/*/Spatial/HorizontalSpatialDomain/Orbit/EndDirection</t>
  </si>
  <si>
    <t>/*/Spatial/HorizontalSpatialDomain/Orbit/EndLat</t>
  </si>
  <si>
    <t>/*/Spatial/HorizontalSpatialDomain/Orbit/StartDirection</t>
  </si>
  <si>
    <t>/*/Spatial/HorizontalSpatialDomain/Orbit/StartLat</t>
  </si>
  <si>
    <t>/*/Spatial/HorizontalSpatialDomain/ZoneIdentifier</t>
  </si>
  <si>
    <t>/gmi:MI_Metadata/gmd:identificationInfo/gmd:MD_DataIdentification/gmd:extent/gmd:EX_Extent/gmd:geographicElement/gmd:EX_GeographicDescription/gmd:geographicIdentifier/gmd:MD_Identifier[gmd:description/gco:CharacterString='ZoneIdentifier']/gmd:code/gco:CharacterString</t>
  </si>
  <si>
    <t>/*/Spatial/OrbitParameters/InclinationAngle</t>
  </si>
  <si>
    <t>/*/Spatial/OrbitParameters/NumberOfOrbits</t>
  </si>
  <si>
    <t>/*/Spatial/OrbitParameters/Period</t>
  </si>
  <si>
    <t>/*/Spatial/OrbitParameters/StartCircularLatitude</t>
  </si>
  <si>
    <t>/*/Spatial/OrbitParameters/SwathWidth</t>
  </si>
  <si>
    <t>/*/Spatial/SpatialCoverageType</t>
  </si>
  <si>
    <t>/*/SpatialInfo/HorizontalCoordinateSystem/GeographicCoordinateSystem/LatitudeResolution</t>
  </si>
  <si>
    <t>/gmi:MI_Metadata/gmd:spatialRepresentationInfo/gmd:MD_Georeferenceable/gmd:axisDimensionProperties/gmd:MD_Dimension/gmd:resolution/gco:length</t>
  </si>
  <si>
    <t>/*/SpatialInfo/HorizontalCoordinateSystem/GeographicCoordinateSystem/LongitudeResolution</t>
  </si>
  <si>
    <t>/*/SpatialInfo/VerticalCoordinateSystem/AltitudeSystemDefinition/Resolutions/Resolution</t>
  </si>
  <si>
    <t>/*/SpatialKeywords/Keyword</t>
  </si>
  <si>
    <t>/gmi:MI_Metadata/gmd:identificationInfo/gmd:MD_DataIdentification/gmd:descriptiveKeywords/gmd:MD_Keywords[gmd:type/gmd:MD_KeywordTypeCode='place']/gmd:keyword/gco:CharacterString</t>
  </si>
  <si>
    <t>/*/SuggestedUsage</t>
  </si>
  <si>
    <t>/gmi:MI_Metadata/gmd:identificationInfo/gmd:MD_DataIdentification/gmd:purpose/gco:CharacterString</t>
  </si>
  <si>
    <t>/*/Temporal/DateType</t>
  </si>
  <si>
    <t>/gmi:MI_Metadata/gmd:identificationInfo/gmd:MD_DataIdentification/gmd:extent/gmd:EX_Extent/gmd:temporalElement/gmd:EX_TemporalExtent/gmd:extent/gml:TimeInstant/gml:timePosition/@frame</t>
  </si>
  <si>
    <t>/gmi:MI_Metadata/gmd:identificationInfo/gmd:MD_DataIdentification/gmd:extent/gmd:EX_Extent/gmd:temporalElement/gmd:EX_TemporalExtent/gmd:extent/gml:TimePeriod/gml:beginPosition/@frame</t>
  </si>
  <si>
    <t>/gmi:MI_Metadata/gmd:identificationInfo/gmd:MD_DataIdentification/gmd:extent/gmd:EX_Extent/gmd:temporalElement/gmd:EX_TemporalExtent/gmd:extent/gml:TimePeriod/gml:endPosition/@frame</t>
  </si>
  <si>
    <t>/*/Temporal/EndsAtPresentFlag</t>
  </si>
  <si>
    <t>/gmi:MI_Metadata/gmd:identificationInfo/gmd:MD_DataIdentification/gmd:extent/gmd:EX_Extent/gmd:temporalElement/gmd:EX_TemporalExtent/gmd:extent/gml:TimePeriod/gml:endPosition[@indeterminatePosition='now']</t>
  </si>
  <si>
    <t>/*/Temporal/PrecisionOfSeconds</t>
  </si>
  <si>
    <t>/gmi:MI_Metadata/gmd:dataQualityInfo/gmd:DQ_DataQuality/gmd:report/gmd:DQ_AccuracyOfATimeMeasurement[gmd:measureIdentification/gmd:MD_Identifier/gmd:code/gco:CharacterString='PrecisionOfSeconds']/gmd:result/gmd:DQ_QuantitativeResult/gmd:value/gco:Record</t>
  </si>
  <si>
    <t>/*/Temporal/RangeDateTime/BeginningDateTime</t>
  </si>
  <si>
    <t>/gmi:MI_Metadata/gmd:identificationInfo/gmd:MD_DataIdentification/gmd:extent/gmd:EX_Extent/gmd:temporalElement/gmd:EX_TemporalExtent/gmd:extent/gml:TimePeriod/gml:beginPosition</t>
  </si>
  <si>
    <t>/*/Temporal/RangeDateTime/EndingDateTime</t>
  </si>
  <si>
    <t>/gmi:MI_Metadata/gmd:identificationInfo/gmd:MD_DataIdentification/gmd:extent/gmd:EX_Extent/gmd:temporalElement/gmd:EX_TemporalExtent/gmd:extent/gml:TimePeriod/gml:endPosition</t>
  </si>
  <si>
    <t>/*/Temporal/SingleDateTime</t>
  </si>
  <si>
    <t>/gmi:MI_Metadata/gmd:identificationInfo/gmd:MD_DataIdentification/gmd:extent/gmd:EX_Extent/gmd:temporalElement/gmd:EX_TemporalExtent/gmd:extent/gml:TimeInstant/gml:timePosition</t>
  </si>
  <si>
    <t>/*/TemporalKeywords/Keyword</t>
  </si>
  <si>
    <t>/gmi:MI_Metadata/gmd:identificationInfo/gmd:MD_DataIdentification/gmd:descriptiveKeywords/gmd:MD_Keywords[gmd:type/gmd:MD_KeywordTypeCode='temporal']/gmd:keyword/gco:CharacterString</t>
  </si>
  <si>
    <t>/*/TwoDCoordinateSystems/TwoDCoordinateSystem/Coordinate1/MaximumValue</t>
  </si>
  <si>
    <t>/gmi:MI_Metadata/gmd:spatialRepresentationInfo/gmd:MD_Georectified/gmd:cornerPoints/gml:Point[@gml:id='cornerPoint-maximum']/gml:pos</t>
  </si>
  <si>
    <t>/*/TwoDCoordinateSystems/TwoDCoordinateSystem/Coordinate1/MinimumValue</t>
  </si>
  <si>
    <t>/gmi:MI_Metadata/gmd:spatialRepresentationInfo/gmd:MD_Georectified/gmd:cornerPoints/gml:Point[@gml:id='cornerPoint-minimum']/gml:pos</t>
  </si>
  <si>
    <t>/*/TwoDCoordinateSystems/TwoDCoordinateSystem/Coordinate2/MaximumValue</t>
  </si>
  <si>
    <t>/*/TwoDCoordinateSystems/TwoDCoordinateSystem/Coordinate2/MinimumValue</t>
  </si>
  <si>
    <t>/*/TwoDCoordinateSystems/TwoDCoordinateSystem/TwoDCoordinateSystemName</t>
  </si>
  <si>
    <t>/*/VersionDescription</t>
  </si>
  <si>
    <t>/*/VersionId</t>
  </si>
  <si>
    <t>/gmi:MI_Metadata/gmd:identificationInfo/gmd:MD_DataIdentification/gmd:citation/gmd:CI_Citation/gmd:edition/gco:CharacterString</t>
  </si>
  <si>
    <t>/*/Visible</t>
  </si>
  <si>
    <t>#d1e256</t>
  </si>
  <si>
    <t>/gmi:MI_Metadata/gmi:acquisitionInformation/eos:EOS_AcquisitionInformation/eos:instrument/eos:EOS_Instrument/gmi:mountedOn/@xlink:href</t>
  </si>
  <si>
    <t>#d1e287</t>
  </si>
  <si>
    <t>/gmi:MI_Metadata/gmi:acquisitionInformation/eos:EOS_AcquisitionInformation/gmi:platform/eos:EOS_Platform/gmi:instrument/@xlink:href</t>
  </si>
  <si>
    <t>/gmi:MI_Metadata/gmi:acquisitionInformation/eos:EOS_AcquisitionInformation/eos:sensor/eos:EOS_Sensor/eos:mountedOn/@xlink:href</t>
  </si>
  <si>
    <t>#d1e319</t>
  </si>
  <si>
    <t>/gmi:MI_Metadata/gmi:acquisitionInformation/eos:EOS_AcquisitionInformation/eos:instrument/eos:EOS_Instrument/eos:sensor/@xlink:href</t>
  </si>
  <si>
    <t>#d1e338</t>
  </si>
  <si>
    <t>#d1e358</t>
  </si>
  <si>
    <t>#d1e368</t>
  </si>
  <si>
    <t>#d1e387</t>
  </si>
  <si>
    <t>#d1e407</t>
  </si>
  <si>
    <t>#d1e438</t>
  </si>
  <si>
    <t>#d1e472</t>
  </si>
  <si>
    <t>boundingTemporalExtent</t>
  </si>
  <si>
    <t>/gmi:MI_Metadata/gmd:identificationInfo/gmd:MD_DataIdentification/gmd:extent/gmd:EX_Extent/gmd:temporalElement/gmd:EX_TemporalExtent/@id</t>
  </si>
  <si>
    <t>column</t>
  </si>
  <si>
    <t>/gmi:MI_Metadata/gmd:spatialRepresentationInfo/gmd:MD_Georeferenceable/gmd:axisDimensionProperties/gmd:MD_Dimension/gmd:dimensionName/gmd:MD_DimensionNameTypeCode</t>
  </si>
  <si>
    <t>/gmi:MI_Metadata/gmd:spatialRepresentationInfo/gmd:MD_Georeferenceable/gmd:axisDimensionProperties/gmd:MD_Dimension/gmd:dimensionName/gmd:MD_DimensionNameTypeCode/@codeListValue</t>
  </si>
  <si>
    <t>contentInformation</t>
  </si>
  <si>
    <t>/gmi:MI_Metadata/gmd:contentInfo/gmd:MD_CoverageDescription/gmd:dimension/gmd:MD_Band/gmd:otherProperty/gco:Record/eos:AdditionalAttributes/eos:AdditionalAttribute/eos:Type</t>
  </si>
  <si>
    <t>creation</t>
  </si>
  <si>
    <t>/gmi:MI_Metadata/gmd:identificationInfo/gmd:MD_DataIdentification/gmd:citation/gmd:CI_Citation/gmd:date/gmd:CI_Date/gmd:dateType/gmd:CI_DateTypeCode</t>
  </si>
  <si>
    <t>/gmi:MI_Metadata/gmd:identificationInfo/gmd:MD_DataIdentification/gmd:citation/gmd:CI_Citation/gmd:date/gmd:CI_Date/gmd:dateType/gmd:CI_DateTypeCode/@codeListValue</t>
  </si>
  <si>
    <t>custodian</t>
  </si>
  <si>
    <t>/gmi:MI_Metadata/gmd:identificationInfo/gmd:MD_DataIdentification/gmd:descriptiveKeywords/gmd:MD_Keywords/gmd:thesaurusName/gmd:CI_Citation/gmd:citedResponsibleParty/gmd:CI_ResponsibleParty/gmd:role/gmd:CI_RoleCode</t>
  </si>
  <si>
    <t>/gmi:MI_Metadata/gmd:identificationInfo/gmd:MD_DataIdentification/gmd:descriptiveKeywords/gmd:MD_Keywords/gmd:thesaurusName/gmd:CI_Citation/gmd:citedResponsibleParty/gmd:CI_ResponsibleParty/gmd:role/gmd:CI_RoleCode/@codeListValue</t>
  </si>
  <si>
    <t>d1e256</t>
  </si>
  <si>
    <t>/gmi:MI_Metadata/gmi:acquisitionInformation/eos:EOS_AcquisitionInformation/gmi:platform/eos:EOS_Platform/@id</t>
  </si>
  <si>
    <t>d1e287</t>
  </si>
  <si>
    <t>/gmi:MI_Metadata/gmi:acquisitionInformation/eos:EOS_AcquisitionInformation/eos:instrument/eos:EOS_Instrument/@id</t>
  </si>
  <si>
    <t>d1e319</t>
  </si>
  <si>
    <t>/gmi:MI_Metadata/gmi:acquisitionInformation/eos:EOS_AcquisitionInformation/eos:sensor/eos:EOS_Sensor/@id</t>
  </si>
  <si>
    <t>d1e338</t>
  </si>
  <si>
    <t>d1e358</t>
  </si>
  <si>
    <t>d1e368</t>
  </si>
  <si>
    <t>d1e387</t>
  </si>
  <si>
    <t>d1e407</t>
  </si>
  <si>
    <t>d1e438</t>
  </si>
  <si>
    <t>d1e472</t>
  </si>
  <si>
    <t>d1e73</t>
  </si>
  <si>
    <t>/gmi:MI_Metadata/gmd:identificationInfo/gmd:MD_DataIdentification/gmd:extent/gmd:EX_Extent/gmd:temporalElement/gmd:EX_TemporalExtent/gmd:extent/gml:TimeInstant/@gml:id</t>
  </si>
  <si>
    <t>dataCenter</t>
  </si>
  <si>
    <t>/gmi:MI_Metadata/gmd:identificationInfo/gmd:MD_DataIdentification/gmd:descriptiveKeywords/gmd:MD_Keywords/gmd:type/gmd:MD_KeywordTypeCode</t>
  </si>
  <si>
    <t>/gmi:MI_Metadata/gmd:identificationInfo/gmd:MD_DataIdentification/gmd:descriptiveKeywords/gmd:MD_Keywords/gmd:type/gmd:MD_KeywordTypeCode/@codeListValue</t>
  </si>
  <si>
    <t>distributor</t>
  </si>
  <si>
    <t>/gmi:MI_Metadata/gmd:distributionInfo/gmd:MD_Distribution/gmd:distributor/gmd:MD_Distributor/gmd:distributorContact/gmd:CI_ResponsibleParty/gmd:role/gmd:CI_RoleCode</t>
  </si>
  <si>
    <t>/gmi:MI_Metadata/gmd:distributionInfo/gmd:MD_Distribution/gmd:distributor/gmd:MD_Distributor/gmd:distributorContact/gmd:CI_ResponsibleParty/gmd:role/gmd:CI_RoleCode/@codeListValue</t>
  </si>
  <si>
    <t>download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</si>
  <si>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function/gmd:CI_OnLineFunctionCode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</si>
  <si>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function/gmd:CI_OnLineFunctionCode/@codeListValue</t>
  </si>
  <si>
    <t>Echo Additional Attributes</t>
  </si>
  <si>
    <t>/gmi:MI_Metadata/gmd:contentInfo/gmd:MD_CoverageDescription/gmd:dimension/gmd:MD_Band/gmd:otherPropertyType/gco:RecordType</t>
  </si>
  <si>
    <t>/gmi:MI_Metadata/gmd:dataQualityInfo/gmd:DQ_DataQuality/gmd:report/gmd:DQ_QuantitativeAttributeAccuracy/gmd:result/gmd:DQ_QuantitativeResult/gmd:valueType/gco:RecordType</t>
  </si>
  <si>
    <t>/gmi:MI_Metadata/gmd:dataQualityInfo/gmd:DQ_DataQuality/gmd:lineage/gmd:LI_Lineage/gmd:processStep/gmi:LE_ProcessStep/gmi:processingInformation/eos:EOS_Processing/eos:otherPropertyType/gco:RecordType</t>
  </si>
  <si>
    <t>/gmi:MI_Metadata/gmi:acquisitionInformation/eos:EOS_AcquisitionInformation/gmi:platform/eos:EOS_Platform/eos:otherPropertyType/gco:RecordType</t>
  </si>
  <si>
    <t>/gmi:MI_Metadata/gmi:acquisitionInformation/eos:EOS_AcquisitionInformation/eos:instrument/eos:EOS_Instrument/eos:otherPropertyType/gco:RecordType</t>
  </si>
  <si>
    <t>/gmi:MI_Metadata/gmi:acquisitionInformation/eos:EOS_AcquisitionInformation/eos:sensor/eos:EOS_Sensor/eos:otherPropertyType/gco:RecordType</t>
  </si>
  <si>
    <t>eng</t>
  </si>
  <si>
    <t>/gmi:MI_Metadata/gmd:language/gco:CharacterString</t>
  </si>
  <si>
    <t>/gmi:MI_Metadata/gmd:identificationInfo/gmd:MD_DataIdentification/gmd:language/gco:CharacterString</t>
  </si>
  <si>
    <t>GCMD Feedback Form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</si>
  <si>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name/gco:CharacterString</t>
  </si>
  <si>
    <t>GCMD Keyword Page</t>
  </si>
  <si>
    <t>/gmi:MI_Metadata/gmd:identificationInfo/gmd:MD_DataIdentification/gmd:descriptiveKeywords/gmd:MD_Keywords/gmd:thesaurusName/gmd:CI_Citation/gmd:citedResponsibleParty/gmd:CI_ResponsibleParty/gmd:contactInfo/gmd:CI_Contact/gmd:onlineResource/@xlink:title</t>
  </si>
  <si>
    <t>GCMD Keywords Page</t>
  </si>
  <si>
    <t>GCMD User Support Office</t>
  </si>
  <si>
    <t>/gmi:MI_Metadata/gmd:identificationInfo/gmd:MD_DataIdentification/gmd:descriptiveKeywords/gmd:MD_Keywords/gmd:thesaurusName/gmd:CI_Citation/gmd:citedResponsibleParty/gmd:CI_ResponsibleParty/gmd:positionName/gco:CharacterString</t>
  </si>
  <si>
    <t>gcmduso@gcmd.gsfc.nasa.gov</t>
  </si>
  <si>
    <t>/gmi:MI_Metadata/gmd:identificationInfo/gmd:MD_DataIdentification/gmd:descriptiveKeywords/gmd:MD_Keywords/gmd:thesaurusName/gmd:CI_Citation/gmd:citedResponsibleParty/gmd:CI_ResponsibleParty/gmd:contactInfo/gmd:CI_Contact/gmd:address/gmd:CI_Address/gmd:electronicMailAddress/gco:CharacterString</t>
  </si>
  <si>
    <t>geographicIdentifier - /*/AdditionalAttributes/AdditionalAttribute/Description</t>
  </si>
  <si>
    <t>/gmi:MI_Metadata/gmd:identificationInfo/gmd:MD_DataIdentification/gmd:extent/gmd:EX_Extent/gmd:geographicElement/gmd:EX_GeographicDescription/gmd:geographicIdentifier/gmd:MD_Identifier/gmd:description/gco:CharacterString</t>
  </si>
  <si>
    <t>gov.nasa.echo</t>
  </si>
  <si>
    <t>/gmi:MI_Metadata/gmd:identificationInfo/gmd:MD_DataIdentification/gmd:citation/gmd:CI_Citation/gmd:identifier/gmd:MD_Identifier/gmd:codeSpace/gco:CharacterString</t>
  </si>
  <si>
    <t>/gmi:MI_Metadata/gmd:identificationInfo/gmd:MD_DataIdentification/gmd:extent/gmd:EX_Extent/gmd:geographicElement/gmd:EX_GeographicDescription/gmd:geographicIdentifier/gmd:MD_Identifier/gmd:codeSpace/gco:CharacterString</t>
  </si>
  <si>
    <t>gov.nasa.echo:/*/DataSetId</t>
  </si>
  <si>
    <t>/gmi:MI_Metadata/gmd:fileIdentifier/gco:CharacterString</t>
  </si>
  <si>
    <t>gov.nasa.gcmd</t>
  </si>
  <si>
    <t>Greenbelt</t>
  </si>
  <si>
    <t>/gmi:MI_Metadata/gmd:identificationInfo/gmd:MD_DataIdentification/gmd:descriptiveKeywords/gmd:MD_Keywords/gmd:thesaurusName/gmd:CI_Citation/gmd:citedResponsibleParty/gmd:CI_ResponsibleParty/gmd:contactInfo/gmd:CI_Contact/gmd:address/gmd:CI_Address/gmd:city/gco:CharacterString</t>
  </si>
  <si>
    <t>Have a Comment for the GCMD?</t>
  </si>
  <si>
    <t>Home Page</t>
  </si>
  <si>
    <t>http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</si>
  <si>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protocol/gco:CharacterString</t>
  </si>
  <si>
    <t>http://gcmd.nasa.gov/index.html</t>
  </si>
  <si>
    <t>http://gcmd.nasa.gov/MailComments/MailComments.jsf?rcpt=gcmduso</t>
  </si>
  <si>
    <t>/gmi:MI_Metadata/gmd:identificationInfo/gmd:MD_DataIdentification/gmd:descriptiveKeywords/gmd:MD_Keywords/gmd:thesaurusName/gmd:CI_Citation/gmd:citedResponsibleParty/gmd:CI_ResponsibleParty/gmd:contactInfo/gmd:CI_Contact/gmd:contactInstructions/gco:CharacterString</t>
  </si>
  <si>
    <t>http://gcmd.nasa.gov/Resources/valids/</t>
  </si>
  <si>
    <t>http://www.echo.nasa.gov/ingest/schemas/operations/Collection.xsd#xpointer(//element[@name='AdditionalAttributes'])</t>
  </si>
  <si>
    <t>/gmi:MI_Metadata/gmd:contentInfo/gmd:MD_CoverageDescription/gmd:dimension/gmd:MD_Band/gmd:otherPropertyType/gco:RecordType/@xlink:href</t>
  </si>
  <si>
    <t>/gmi:MI_Metadata/gmd:dataQualityInfo/gmd:DQ_DataQuality/gmd:report/gmd:DQ_QuantitativeAttributeAccuracy/gmd:result/gmd:DQ_QuantitativeResult/gmd:valueType/gco:RecordType/@xlink:href</t>
  </si>
  <si>
    <t>/gmi:MI_Metadata/gmd:dataQualityInfo/gmd:DQ_DataQuality/gmd:lineage/gmd:LI_Lineage/gmd:processStep/gmi:LE_ProcessStep/gmi:processingInformation/eos:EOS_Processing/eos:otherPropertyType/gco:RecordType/@xlink:href</t>
  </si>
  <si>
    <t>/gmi:MI_Metadata/gmi:acquisitionInformation/eos:EOS_AcquisitionInformation/gmi:platform/eos:EOS_Platform/eos:otherPropertyType/gco:RecordType/@xlink:href</t>
  </si>
  <si>
    <t>/gmi:MI_Metadata/gmi:acquisitionInformation/eos:EOS_AcquisitionInformation/eos:instrument/eos:EOS_Instrument/eos:otherPropertyType/gco:RecordType/@xlink:href</t>
  </si>
  <si>
    <t>/gmi:MI_Metadata/gmi:acquisitionInformation/eos:EOS_AcquisitionInformation/eos:sensor/eos:EOS_Sensor/eos:otherPropertyType/gco:RecordType/@xlink:href</t>
  </si>
  <si>
    <t>http://www.isotc211.org/2005/resources/Codelist/gmxCodelists.xml#CI_DateTypeCode</t>
  </si>
  <si>
    <t>/gmi:MI_Metadata/gmd:identificationInfo/gmd:MD_DataIdentification/gmd:descriptiveKeywords/gmd:MD_Keywords/gmd:thesaurusName/gmd:CI_Citation/gmd:date/gmd:CI_Date/gmd:dateType/gmd:CI_DateTypeCode/@codeList</t>
  </si>
  <si>
    <t>http://www.isotc211.org/2005/resources/Codelist/gmxCodelists.xml#CI_OnLineFunctionCode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</si>
  <si>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function/gmd:CI_OnLineFunctionCode/@codeList</t>
  </si>
  <si>
    <t>http://www.ngdc.noaa.gov/metadata/published/xsd/schema/resources/Codelist/gmxCodelists.xml#CI_DateTypeCode</t>
  </si>
  <si>
    <t>/gmi:MI_Metadata/gmd:identificationInfo/gmd:MD_DataIdentification/gmd:citation/gmd:CI_Citation/gmd:date/gmd:CI_Date/gmd:dateType/gmd:CI_DateTypeCode/@codeList</t>
  </si>
  <si>
    <t>http://www.ngdc.noaa.gov/metadata/published/xsd/schema/resources/Codelist/gmxCodelists.xml#CI_OnLineFunctionCode</t>
  </si>
  <si>
    <t>/gmi:MI_Metadata/gmd:distributionInfo/gmd:MD_Distribution/gmd:distributor/gmd:MD_Distributor/gmd:distributorTransferOptions/gmd:MD_DigitalTransferOptions/gmd:onLine/gmd:CI_OnlineResource/gmd:function/gmd:CI_OnLineFunctionCode/@codeList</t>
  </si>
  <si>
    <t>http://www.ngdc.noaa.gov/metadata/published/xsd/schema/resources/Codelist/gmxCodelists.xml#CI_RoleCode</t>
  </si>
  <si>
    <t>/gmi:MI_Metadata/gmd:contact/gmd:CI_ResponsibleParty/gmd:role/gmd:CI_RoleCode/@codeList</t>
  </si>
  <si>
    <t>/gmi:MI_Metadata/gmd:identificationInfo/gmd:MD_DataIdentification/gmd:pointOfContact/gmd:CI_ResponsibleParty/gmd:role/gmd:CI_RoleCode/@codeList</t>
  </si>
  <si>
    <t>/gmi:MI_Metadata/gmd:identificationInfo/gmd:MD_DataIdentification/gmd:descriptiveKeywords/gmd:MD_Keywords/gmd:thesaurusName/gmd:CI_Citation/gmd:citedResponsibleParty/gmd:CI_ResponsibleParty/gmd:role/gmd:CI_RoleCode/@codeList</t>
  </si>
  <si>
    <t>/gmi:MI_Metadata/gmd:distributionInfo/gmd:MD_Distribution/gmd:distributor/gmd:MD_Distributor/gmd:distributorContact/gmd:CI_ResponsibleParty/gmd:role/gmd:CI_RoleCode/@codeList</t>
  </si>
  <si>
    <t>/gmi:MI_Metadata/gmd:dataQualityInfo/gmd:DQ_DataQuality/gmd:lineage/gmd:LI_Lineage/gmd:processStep/gmi:LE_ProcessStep/gmd:processor/gmd:CI_ResponsibleParty/gmd:role/gmd:CI_RoleCode/@codeList</t>
  </si>
  <si>
    <t>http://www.ngdc.noaa.gov/metadata/published/xsd/schema/resources/Codelist/gmxCodelists.xml#DS_AssociationTypeCode</t>
  </si>
  <si>
    <t>/gmi:MI_Metadata/gmd:identificationInfo/gmd:MD_DataIdentification/gmd:aggregationInfo/gmd:MD_AggregateInformation/gmd:associationType/gmd:DS_AssociationTypeCode/@codeList</t>
  </si>
  <si>
    <t>http://www.ngdc.noaa.gov/metadata/published/xsd/schema/resources/Codelist/gmxCodelists.xml#MD_CharacterSetCode</t>
  </si>
  <si>
    <t>/gmi:MI_Metadata/gmd:characterSet/gmd:MD_CharacterSetCode/@codeList</t>
  </si>
  <si>
    <t>/gmi:MI_Metadata/gmd:identificationInfo/gmd:MD_DataIdentification/gmd:characterSet/gmd:MD_CharacterSetCode/@codeList</t>
  </si>
  <si>
    <t>http://www.ngdc.noaa.gov/metadata/published/xsd/schema/resources/Codelist/gmxCodelists.xml#MD_CoverageContentTypeCode</t>
  </si>
  <si>
    <t>/gmi:MI_Metadata/gmd:contentInfo/gmd:MD_CoverageDescription/gmd:contentType/gmd:MD_CoverageContentTypeCode/@codeList</t>
  </si>
  <si>
    <t>http://www.ngdc.noaa.gov/metadata/published/xsd/schema/resources/Codelist/gmxCodelists.xml#MD_DimensionNameTypeCode</t>
  </si>
  <si>
    <t>/gmi:MI_Metadata/gmd:spatialRepresentationInfo/gmd:MD_Georeferenceable/gmd:axisDimensionProperties/gmd:MD_Dimension/gmd:dimensionName/gmd:MD_DimensionNameTypeCode/@codeList</t>
  </si>
  <si>
    <t>http://www.ngdc.noaa.gov/metadata/published/xsd/schema/resources/Codelist/gmxCodelists.xml#MD_KeywordTypeCode</t>
  </si>
  <si>
    <t>/gmi:MI_Metadata/gmd:identificationInfo/gmd:MD_DataIdentification/gmd:descriptiveKeywords/gmd:MD_Keywords/gmd:type/gmd:MD_KeywordTypeCode/@codeList</t>
  </si>
  <si>
    <t>http://www.ngdc.noaa.gov/metadata/published/xsd/schema/resources/Codelist/gmxCodelists.xml#MD_MaintenanceFrequencyCode</t>
  </si>
  <si>
    <t>/gmi:MI_Metadata/gmd:identificationInfo/gmd:MD_DataIdentification/gmd:resourceMaintenance/gmd:MD_MaintenanceInformation/gmd:maintenanceAndUpdateFrequency/gmd:MD_MaintenanceFrequencyCode/@codeList</t>
  </si>
  <si>
    <t>http://www.ngdc.noaa.gov/metadata/published/xsd/schema/resources/Codelist/gmxCodelists.xml#MD_ProgressCode</t>
  </si>
  <si>
    <t>/gmi:MI_Metadata/gmd:identificationInfo/gmd:MD_DataIdentification/gmd:status/gmd:MD_ProgressCode/@codeList</t>
  </si>
  <si>
    <t>http://www.ngdc.noaa.gov/metadata/published/xsd/schema/resources/Codelist/gmxCodelists.xml#MD_ScopeCode</t>
  </si>
  <si>
    <t>/gmi:MI_Metadata/gmd:hierarchyLevel/gmd:MD_ScopeCode/@codeList</t>
  </si>
  <si>
    <t>/gmi:MI_Metadata/gmd:dataQualityInfo/gmd:DQ_DataQuality/gmd:scope/gmd:DQ_Scope/gmd:level/gmd:MD_ScopeCode/@codeList</t>
  </si>
  <si>
    <t>inapplicable</t>
  </si>
  <si>
    <t>/gmi:MI_Metadata/gmd:identificationInfo/gmd:MD_DataIdentification/gmd:descriptiveKeywords/gmd:MD_Keywords/gmd:thesaurusName/gmd:CI_Citation/gmd:date/@gco:nilReason</t>
  </si>
  <si>
    <t>/gmi:MI_Metadata/gmd:identificationInfo/gmd:MD_DataIdentification/gmd:descriptiveKeywords/gmd:MD_Keywords/gmd:thesaurusName/gmd:CI_Citation/gmd:citedResponsibleParty/gmd:CI_ResponsibleParty/gmd:organisationName/@gco:nilReason</t>
  </si>
  <si>
    <t>/gmi:MI_Metadata/gmi:acquisitionInformation/eos:EOS_AcquisitionInformation/gmi:operation/gmi:MI_Operation/gmi:parentOperation/@gco:nilReason</t>
  </si>
  <si>
    <t>information</t>
  </si>
  <si>
    <t>/gmi:MI_Metadata/gmd:distributionInfo/gmd:MD_Distribution/gmd:distributor/gmd:MD_Distributor/gmd:distributorTransferOptions/gmd:MD_DigitalTransferOptions/gmd:onLine/gmd:CI_OnlineResource/gmd:function/gmd:CI_OnLineFunctionCode</t>
  </si>
  <si>
    <t>/gmi:MI_Metadata/gmd:distributionInfo/gmd:MD_Distribution/gmd:distributor/gmd:MD_Distributor/gmd:distributorTransferOptions/gmd:MD_DigitalTransferOptions/gmd:onLine/gmd:CI_OnlineResource/gmd:function/gmd:CI_OnLineFunctionCode/@codeListValue</t>
  </si>
  <si>
    <t>instrument</t>
  </si>
  <si>
    <t>instrumentInformation</t>
  </si>
  <si>
    <t>/gmi:MI_Metadata/gmi:acquisitionInformation/eos:EOS_AcquisitionInformation/eos:instrument/eos:EOS_Instrument/eos:otherProperty/gco:Record/eos:AdditionalAttributes/eos:AdditionalAttribute/eos:Type</t>
  </si>
  <si>
    <t>ISO 19115-2 Geographic Information - Metadata Part 2 Extensions for imagery and gridded data</t>
  </si>
  <si>
    <t>/gmi:MI_Metadata/gmd:metadataStandardName/gco:CharacterString</t>
  </si>
  <si>
    <t>ISO 19115-2:2009(E)</t>
  </si>
  <si>
    <t>/gmi:MI_Metadata/gmd:metadataStandardVersion/gco:CharacterString</t>
  </si>
  <si>
    <t>MD</t>
  </si>
  <si>
    <t>/gmi:MI_Metadata/gmd:identificationInfo/gmd:MD_DataIdentification/gmd:descriptiveKeywords/gmd:MD_Keywords/gmd:thesaurusName/gmd:CI_Citation/gmd:citedResponsibleParty/gmd:CI_ResponsibleParty/gmd:contactInfo/gmd:CI_Contact/gmd:address/gmd:CI_Address/gmd:administrativeArea/gco:CharacterString</t>
  </si>
  <si>
    <t>missing</t>
  </si>
  <si>
    <t>/gmi:MI_Metadata/gmd:identificationInfo/gmd:MD_DataIdentification/gmd:descriptiveKeywords/gmd:MD_Keywords/gmd:thesaurusName/gmd:CI_Citation/gmd:citedResponsibleParty/gmd:CI_ResponsibleParty/gmd:contactInfo/gmd:CI_Contact/gmd:phone/@gco:nilReason</t>
  </si>
  <si>
    <t>/gmi:MI_Metadata/gmd:dataQualityInfo/gmd:DQ_DataQuality/gmd:report/gmd:DQ_QuantitativeAttributeAccuracy/gmd:result/gmd:DQ_QuantitativeResult/gmd:valueUnit/@gco:nilReason</t>
  </si>
  <si>
    <t>/gmi:MI_Metadata/gmi:acquisitionInformation/eos:EOS_AcquisitionInformation/eos:instrument/eos:EOS_Instrument/gmi:description/@gco:nilReason</t>
  </si>
  <si>
    <t>NASA</t>
  </si>
  <si>
    <t>/gmi:MI_Metadata/gmd:identificationInfo/gmd:MD_DataIdentification/gmd:descriptiveKeywords/gmd:MD_Keywords/gmd:thesaurusName/gmd:CI_Citation/gmd:citedResponsibleParty/gmd:CI_ResponsibleParty/gmd:organisationName/gco:CharacterString</t>
  </si>
  <si>
    <t>NASA ECHO Additional Attributes as descriptiveKeywords</t>
  </si>
  <si>
    <t>NASA Global Change Master Directory (GCMD)</t>
  </si>
  <si>
    <t>NASA Global Change Master Directory (GCMD) Keyword Page</t>
  </si>
  <si>
    <t>NASA Global Change Master Directory (GCMD) User Support Office</t>
  </si>
  <si>
    <t>NASA Global Change Master Directory, Goddard Space Flight Center</t>
  </si>
  <si>
    <t>/gmi:MI_Metadata/gmd:identificationInfo/gmd:MD_DataIdentification/gmd:descriptiveKeywords/gmd:MD_Keywords/gmd:thesaurusName/gmd:CI_Citation/gmd:citedResponsibleParty/gmd:CI_ResponsibleParty/gmd:contactInfo/gmd:CI_Contact/gmd:address/gmd:CI_Address/gmd:deliveryPoint/gco:CharacterString</t>
  </si>
  <si>
    <t>NASA/GCMD Instrument Keywords</t>
  </si>
  <si>
    <t>NASA/GCMD Platform Keywords</t>
  </si>
  <si>
    <t>NASA/GCMD Project Keywords</t>
  </si>
  <si>
    <t>NASA/GCMD Science Keywords</t>
  </si>
  <si>
    <t>NASA/Global Change Master Directory (GCMD) Location Keywords</t>
  </si>
  <si>
    <t>physicalMeasurement</t>
  </si>
  <si>
    <t>/gmi:MI_Metadata/gmd:contentInfo/gmd:MD_CoverageDescription/gmd:contentType/gmd:MD_CoverageContentTypeCode</t>
  </si>
  <si>
    <t>/gmi:MI_Metadata/gmd:contentInfo/gmd:MD_CoverageDescription/gmd:contentType/gmd:MD_CoverageContentTypeCode/@codeListValue</t>
  </si>
  <si>
    <t>place</t>
  </si>
  <si>
    <t>platform</t>
  </si>
  <si>
    <t>platformInformation</t>
  </si>
  <si>
    <t>/gmi:MI_Metadata/gmi:acquisitionInformation/eos:EOS_AcquisitionInformation/gmi:platform/eos:EOS_Platform/eos:otherProperty/gco:Record/eos:AdditionalAttributes/eos:AdditionalAttribute/eos:Type</t>
  </si>
  <si>
    <t>pointOfContact</t>
  </si>
  <si>
    <t>/gmi:MI_Metadata/gmd:contact/gmd:CI_ResponsibleParty/gmd:role/gmd:CI_RoleCode</t>
  </si>
  <si>
    <t>/gmi:MI_Metadata/gmd:contact/gmd:CI_ResponsibleParty/gmd:role/gmd:CI_RoleCode/@codeListValue</t>
  </si>
  <si>
    <t>processingInformation</t>
  </si>
  <si>
    <t>/gmi:MI_Metadata/gmd:dataQualityInfo/gmd:DQ_DataQuality/gmd:lineage/gmd:LI_Lineage/gmd:processStep/gmi:LE_ProcessStep/gmi:processingInformation/eos:EOS_Processing/eos:otherProperty/gco:Record/eos:AdditionalAttributes/eos:AdditionalAttribute/eos:Type</t>
  </si>
  <si>
    <t>processor</t>
  </si>
  <si>
    <t>/gmi:MI_Metadata/gmd:dataQualityInfo/gmd:DQ_DataQuality/gmd:lineage/gmd:LI_Lineage/gmd:processStep/gmi:LE_ProcessStep/gmd:processor/gmd:CI_ResponsibleParty/gmd:role/gmd:CI_RoleCode</t>
  </si>
  <si>
    <t>/gmi:MI_Metadata/gmd:dataQualityInfo/gmd:DQ_DataQuality/gmd:lineage/gmd:LI_Lineage/gmd:processStep/gmi:LE_ProcessStep/gmd:processor/gmd:CI_ResponsibleParty/gmd:role/gmd:CI_RoleCode/@codeListValue</t>
  </si>
  <si>
    <t>project</t>
  </si>
  <si>
    <t>publication</t>
  </si>
  <si>
    <t>/gmi:MI_Metadata/gmd:identificationInfo/gmd:MD_DataIdentification/gmd:descriptiveKeywords/gmd:MD_Keywords/gmd:thesaurusName/gmd:CI_Citation/gmd:date/gmd:CI_Date/gmd:dateType/gmd:CI_DateTypeCode</t>
  </si>
  <si>
    <t>/gmi:MI_Metadata/gmd:identificationInfo/gmd:MD_DataIdentification/gmd:descriptiveKeywords/gmd:MD_Keywords/gmd:thesaurusName/gmd:CI_Citation/gmd:date/gmd:CI_Date/gmd:dateType/gmd:CI_DateTypeCode/@codeListValue</t>
  </si>
  <si>
    <t>qualityInformation</t>
  </si>
  <si>
    <t>/gmi:MI_Metadata/gmd:dataQualityInfo/gmd:DQ_DataQuality/gmd:report/gmd:DQ_QuantitativeAttributeAccuracy/gmd:result/gmd:DQ_QuantitativeResult/gmd:value/gco:Record/eos:AdditionalAttributes/eos:AdditionalAttribute/eos:Type</t>
  </si>
  <si>
    <t>revision</t>
  </si>
  <si>
    <t>row</t>
  </si>
  <si>
    <t>Science Associated</t>
  </si>
  <si>
    <t>sensorInformation</t>
  </si>
  <si>
    <t>/gmi:MI_Metadata/gmi:acquisitionInformation/eos:EOS_AcquisitionInformation/eos:sensor/eos:EOS_Sensor/eos:otherProperty/gco:Record/eos:AdditionalAttributes/eos:AdditionalAttribute/eos:Type</t>
  </si>
  <si>
    <t>series</t>
  </si>
  <si>
    <t>/gmi:MI_Metadata/gmd:hierarchyLevel/gmd:MD_ScopeCode</t>
  </si>
  <si>
    <t>/gmi:MI_Metadata/gmd:hierarchyLevel/gmd:MD_ScopeCode/@codeListValue</t>
  </si>
  <si>
    <t>/gmi:MI_Metadata/gmd:dataQualityInfo/gmd:DQ_DataQuality/gmd:scope/gmd:DQ_Scope/gmd:level/gmd:MD_ScopeCode</t>
  </si>
  <si>
    <t>/gmi:MI_Metadata/gmd:dataQualityInfo/gmd:DQ_DataQuality/gmd:scope/gmd:DQ_Scope/gmd:level/gmd:MD_ScopeCode/@codeListValue</t>
  </si>
  <si>
    <t>temporal</t>
  </si>
  <si>
    <t>theme</t>
  </si>
  <si>
    <t>This page describes the NASA GCMD Keywords, how to reference those keywords and provides download instructions.</t>
  </si>
  <si>
    <t>unknown</t>
  </si>
  <si>
    <t>/gmi:MI_Metadata/gmd:spatialRepresentationInfo/gmd:MD_Georeferenceable/gmd:parameterCitation/gmd:CI_Citation/gmd:date/@gco:nilReason</t>
  </si>
  <si>
    <t>/gmi:MI_Metadata/gmd:spatialRepresentationInfo/gmd:MD_Georeferenceable/gmd:axisDimensionProperties/gmd:MD_Dimension/gmd:dimensionSize/@gco:nilReason</t>
  </si>
  <si>
    <t>/gmi:MI_Metadata/gmd:identificationInfo/gmd:MD_DataIdentification/gmd:resourceFormat/gmd:MD_Format/gmd:version/@gco:nilReason</t>
  </si>
  <si>
    <t>/gmi:MI_Metadata/gmd:identificationInfo/gmd:MD_DataIdentification/gmd:descriptiveKeywords/gmd:MD_Keywords/gmd:thesaurusName/@gco:nilReason</t>
  </si>
  <si>
    <t>/gmi:MI_Metadata/gmd:identificationInfo/gmd:MD_DataIdentification/gmd:aggregationInfo/gmd:MD_AggregateInformation/gmd:aggregateDataSetName/gmd:CI_Citation/gmd:date/@gco:nilReason</t>
  </si>
  <si>
    <t>/gmi:MI_Metadata/gmd:distributionInfo/gmd:MD_Distribution/gmd:distributor/gmd:MD_Distributor/gmd:distributorFormat/gmd:MD_Format/gmd:version/@gco:nilReason</t>
  </si>
  <si>
    <t>/gmi:MI_Metadata/gmd:dataQualityInfo/gmd:DQ_DataQuality/gmd:lineage/gmd:LI_Lineage/gmd:processStep/gmi:LE_ProcessStep/gmi:processingInformation/eos:EOS_Processing/gmi:algorithm/gmi:LE_Algorithm/gmi:citation/gmd:CI_Citation/gmd:date/@gco:nilReason</t>
  </si>
  <si>
    <t>/gmi:MI_Metadata/gmd:dataQualityInfo/gmd:DQ_DataQuality/gmd:lineage/gmd:LI_Lineage/gmd:processStep/gmi:LE_ProcessStep/gmi:processingInformation/eos:EOS_Processing/gmi:identifier/@gco:nilReason</t>
  </si>
  <si>
    <t>/gmi:MI_Metadata/gmd:dataQualityInfo/gmd:DQ_DataQuality/gmd:lineage/gmd:LI_Lineage/gmd:source/gmi:LE_Source/gmd:sourceCitation/gmd:CI_Citation/gmd:date/@gco:nilReason</t>
  </si>
  <si>
    <t>/gmi:MI_Metadata/gmi:acquisitionInformation/eos:EOS_AcquisitionInformation/eos:instrument/eos:EOS_Instrument/gmi:citation/gmd:CI_Citation/gmd:date/@gco:nilReason</t>
  </si>
  <si>
    <t>USA</t>
  </si>
  <si>
    <t>/gmi:MI_Metadata/gmd:identificationInfo/gmd:MD_DataIdentification/gmd:descriptiveKeywords/gmd:MD_Keywords/gmd:thesaurusName/gmd:CI_Citation/gmd:citedResponsibleParty/gmd:CI_ResponsibleParty/gmd:contactInfo/gmd:CI_Contact/gmd:address/gmd:CI_Address/gmd:country/gco:CharacterString</t>
  </si>
  <si>
    <t>utf8</t>
  </si>
  <si>
    <t>/gmi:MI_Metadata/gmd:characterSet/gmd:MD_CharacterSetCode</t>
  </si>
  <si>
    <t>/gmi:MI_Metadata/gmd:characterSet/gmd:MD_CharacterSetCode/@codeListValue</t>
  </si>
  <si>
    <t>/gmi:MI_Metadata/gmd:identificationInfo/gmd:MD_DataIdentification/gmd:characterSet/gmd:MD_CharacterSetCode</t>
  </si>
  <si>
    <t>/gmi:MI_Metadata/gmd:identificationInfo/gmd:MD_DataIdentification/gmd:characterSet/gmd:MD_CharacterSetCode/@codeListValue</t>
  </si>
  <si>
    <t>vertical</t>
  </si>
  <si>
    <t>web browser</t>
  </si>
  <si>
    <t>/gmi:MI_Metadata/gmd:identificationInfo/gmd:MD_DataIdentification/gmd:descriptiveKeywords/gmd:MD_Keywords/gmd:thesaurusName/gmd:CI_Citation/gmd:citedResponsibleParty/gmd:CI_ResponsibleParty/gmd:contactInfo/gmd:CI_Contact/gmd:onlineResource/gmd:CI_OnlineResource/gmd:applicationProfile/gco:CharacterString</t>
  </si>
  <si>
    <t>/gmi:MI_Metadata/gmd:spatialRepresentationInfo/gmd:MD_Georectified/gmd:transformationParameterAvailability/gco:Boolean</t>
  </si>
  <si>
    <t>/gmi:MI_Metadata/gmd:dataQualityInfo/gmd:DQ_DataQuality/gmd:lineage/gmd:LI_Lineage/gmd:source/gmd:LI_Source/gmd:sourceCitation/gmd:CI_Citation/gmd:date/@gco:nilReason</t>
  </si>
  <si>
    <t>/gmi:MI_Metadata/gmd:contentInfo/gmd:MD_CoverageDescription/gmd:dimension/gmd:MD_Band/gmd:sequenceIdentifier/gco:MemberName/gco:attributeType/@gco:nilReason</t>
  </si>
  <si>
    <t xml:space="preserve">This page describes the NASA GCMD Keywords, how to reference those keywords and provides download instructions. </t>
  </si>
  <si>
    <t>StartLat</t>
  </si>
  <si>
    <t>StartDirection</t>
  </si>
  <si>
    <t>/gmi:MI_Metadata/gmd:dataQualityInfo/gmd:DQ_DataQuality/gmd:report/gmd:DQ_CompletenessOmission/gmd:measureIdentification/gmd:MD_Identifier/gmd:code/gco:CharacterString</t>
  </si>
  <si>
    <t>ScienceQualityFlag</t>
  </si>
  <si>
    <t>/gmi:MI_Metadata/gmd:spatialRepresentationInfo/gmd:MD_Georectified/gmd:axisDimensionProperties/gmd:MD_Dimension/gmd:dimensionName/gmd:MD_DimensionNameTypeCode/@codeListValue</t>
  </si>
  <si>
    <t>/gmi:MI_Metadata/gmd:spatialRepresentationInfo/gmd:MD_Georectified/gmd:axisDimensionProperties/gmd:MD_Dimension/gmd:dimensionName/gmd:MD_DimensionNameTypeCode</t>
  </si>
  <si>
    <t>QAPercentOutOfBoundsData</t>
  </si>
  <si>
    <t>QAPercentMissingData</t>
  </si>
  <si>
    <t>QAPercentInterpolatedData</t>
  </si>
  <si>
    <t>QAPercentCloudCover</t>
  </si>
  <si>
    <t>OrbitNumber</t>
  </si>
  <si>
    <t>OperationalQualityFlag</t>
  </si>
  <si>
    <t>Name</t>
  </si>
  <si>
    <t>/gmi:MI_Metadata/gmi:acquisitionInformation/eos:EOS_AcquisitionInformation/eos:sensor/eos:EOS_Sensor/eos:type/@gco:nilReason</t>
  </si>
  <si>
    <t>/gmi:MI_Metadata/gmi:acquisitionInformation/eos:EOS_AcquisitionInformation/gmi:platform/eos:EOS_Platform/gmi:description/@gco:nilReason</t>
  </si>
  <si>
    <t>/gmi:MI_Metadata/gmd:dataQualityInfo/gmd:DQ_DataQuality/gmd:report/gmd:DQ_CompletenessOmission/gmd:measureDescription/@gco:nilReason</t>
  </si>
  <si>
    <t>/gmi:MI_Metadata/gmd:distributionInfo/gmd:MD_Distribution/gmd:distributor/gmd:MD_Distributor/gmd:distributorTransferOptions/gmd:MD_DigitalTransferOptions/gmd:onLine/gmd:CI_OnlineResource/gmd:description/@gco:nilReason</t>
  </si>
  <si>
    <t>/gmi:MI_Metadata/gmd:contact/gmd:CI_ResponsibleParty/gmd:organisationName/@gco:nilReason</t>
  </si>
  <si>
    <t>LargerWorkCitation</t>
  </si>
  <si>
    <t>/gmi:MI_Metadata/gmd:spatialRepresentationInfo/gmd:MD_Georectified/gmd:axisDimensionProperties/gmd:MD_Dimension/gmd:dimensionName/gmd:MD_DimensionNameTypeCode/@codeList</t>
  </si>
  <si>
    <t>http://earthdata.nasa.gov/metadata/schema/eos/1.0/eos.xsd#xpointer(//element[@name='AdditionalAttributes'])</t>
  </si>
  <si>
    <t>http://earthdata.nasa.gov/metadata/resources/Codelists.xml#EOS_AdditionalAttributeTypeCode</t>
  </si>
  <si>
    <t>geographicIdentifier</t>
  </si>
  <si>
    <t>/gmi:MI_Metadata/gmd:dataQualityInfo/gmd:DQ_DataQuality/gmd:report/gmd:DQ_CompletenessOmission/gmd:result/gmd:DQ_QuantitativeResult/gmd:value/gco:Record/@xsi:type</t>
  </si>
  <si>
    <t>gco:Real_PropertyType</t>
  </si>
  <si>
    <t>gco:Integer_PropertyType</t>
  </si>
  <si>
    <t>gco:CharacterString</t>
  </si>
  <si>
    <t>FLOAT</t>
  </si>
  <si>
    <t>EquatorCrossingLongitude</t>
  </si>
  <si>
    <t>EquatorCrossingDateTime</t>
  </si>
  <si>
    <t>EndLat</t>
  </si>
  <si>
    <t>EndDirection</t>
  </si>
  <si>
    <t>dataset</t>
  </si>
  <si>
    <t>/gmi:MI_Metadata/gmd:identificationInfo/gmd:MD_DataIdentification/gmd:extent/gmd:EX_Extent/gmd:temporalElement/gmd:EX_TemporalExtent/gmd:extent/gml:TimePeriod/@gml:id</t>
  </si>
  <si>
    <t>d1e40</t>
  </si>
  <si>
    <t>/gmi:MI_Metadata/gmd:dataQualityInfo/gmd:DQ_DataQuality/gmd:lineage/gmd:LI_Lineage/gmd:source/gmd:LI_Source/@id</t>
  </si>
  <si>
    <t>d1e326</t>
  </si>
  <si>
    <t>d1e324</t>
  </si>
  <si>
    <t>d1e322</t>
  </si>
  <si>
    <t>d1e320</t>
  </si>
  <si>
    <t>d1e245</t>
  </si>
  <si>
    <t>d1e235</t>
  </si>
  <si>
    <t>d1e225</t>
  </si>
  <si>
    <t>d1e210</t>
  </si>
  <si>
    <t>d1e200</t>
  </si>
  <si>
    <t>d1e191</t>
  </si>
  <si>
    <t>d1e181</t>
  </si>
  <si>
    <t>d1e171</t>
  </si>
  <si>
    <t>d1e162</t>
  </si>
  <si>
    <t>d1e152</t>
  </si>
  <si>
    <t>d1e148</t>
  </si>
  <si>
    <t>/gmi:MI_Metadata/gmd:spatialRepresentationInfo/gmd:MD_Georectified/gmd:cornerPoints/gml:Point/@gml:id</t>
  </si>
  <si>
    <t>cornerPoint-minimum</t>
  </si>
  <si>
    <t>cornerPoint-maximum</t>
  </si>
  <si>
    <t>AutomaticQualityFlag</t>
  </si>
  <si>
    <t>attribute</t>
  </si>
  <si>
    <t>AscendingCrossing</t>
  </si>
  <si>
    <t>/gmi:MI_Metadata/gmd:spatialRepresentationInfo/gmd:MD_Georectified/gmd:cornerPoints/gml:Point/gml:pos</t>
  </si>
  <si>
    <t>8.0 54.0</t>
  </si>
  <si>
    <t>5.0 50.0</t>
  </si>
  <si>
    <t>21.00 22.00</t>
  </si>
  <si>
    <t>2013-02-23T10:09:00.864-07:00</t>
  </si>
  <si>
    <t>20.00 20.00</t>
  </si>
  <si>
    <t>#d1e245</t>
  </si>
  <si>
    <t>#d1e235</t>
  </si>
  <si>
    <t>#d1e225</t>
  </si>
  <si>
    <t>#d1e210</t>
  </si>
  <si>
    <t>#d1e200</t>
  </si>
  <si>
    <t>#d1e191</t>
  </si>
  <si>
    <t>#d1e181</t>
  </si>
  <si>
    <t>#d1e171</t>
  </si>
  <si>
    <t>#d1e162</t>
  </si>
  <si>
    <t>#d1e152</t>
  </si>
  <si>
    <t>#d1e148</t>
  </si>
  <si>
    <t>ECHO specific flag - not translated</t>
  </si>
  <si>
    <t>/gmi:MI_Metadata/gmd:spatialRepresentationInfo/gmd:MD_Georectified/gmd:cornerPoints/gml:Point[@gml:id="cornerPoint-maximum"]/gml:pos</t>
  </si>
  <si>
    <t>/*/TwoDCoordinateSystems/TwoDCoordinateSystem/EndCoordinate2</t>
  </si>
  <si>
    <t>/gmi:MI_Metadata/gmd:spatialRepresentationInfo/gmd:MD_Georectified/gmd:cornerPoints/gml:Point[@gml:id="cornerPoint-minimum"]/gml:pos</t>
  </si>
  <si>
    <t>/*/TwoDCoordinateSystems/TwoDCoordinateSystem/StartCoordinate2</t>
  </si>
  <si>
    <t>/*/TwoDCoordinateSystems/TwoDCoordinateSystem/EndCoordinate1</t>
  </si>
  <si>
    <t>/*/TwoDCoordinateSystems/TwoDCoordinateSystem/StartCoordinate1</t>
  </si>
  <si>
    <t>/gmi:MI_Metadata/gmd:spatialRepresentationInfo/gmd:MD_Georectified/gmd:transformationDimensionDescription/gco:CharacterString</t>
  </si>
  <si>
    <t>/*/Platforms/Platform/Instruments/Instrument/ShortName&gt;</t>
  </si>
  <si>
    <t>/gmi:MI_Metadata/gmi:acquisitionInformation/eos:EOS_AcquisitionInformation/eos:sensor/eos:EOS_Sensor/eos:otherProperty/gco:Record/eos:AdditionalAttributes/eos:AdditionalAttribute/eos:value/gco:CharacterString</t>
  </si>
  <si>
    <t>/*/OrbitCalculatedSpatialDomains/OrbitCalculatedSpatialDomain/StopOrbitNumber</t>
  </si>
  <si>
    <t>/*/OrbitCalculatedSpatialDomains/OrbitCalculatedSpatialDomain/StartOrbitNumber</t>
  </si>
  <si>
    <t>/*/OrbitCalculatedSpatialDomains/OrbitCalculatedSpatialDomain/OrbitNumber</t>
  </si>
  <si>
    <t>/*/OrbitCalculatedSpatialDomains/OrbitCalculatedSpatialDomain/EquatorCrossingLongitude</t>
  </si>
  <si>
    <t>/*/OrbitCalculatedSpatialDomains/OrbitCalculatedSpatialDomain/EquatorCrossingDateTime</t>
  </si>
  <si>
    <t>/gmi:MI_Metadata/gmd:contentInfo/gmd:MD_CoverageDescription/gmd:dimension/gmd:MD_Band/gmd:otherProperty/gco:Record/eos:AdditionalAttributes/eos:AdditionalAttribute/eos:value/gco:CharacterString</t>
  </si>
  <si>
    <t>/*/MeasuredParameters/MeasuredParameter/QAStats/QAPercentOutOfBoundsData</t>
  </si>
  <si>
    <t>/*/MeasuredParameters/MeasuredParameter/QAStats/QAPercentMissingData</t>
  </si>
  <si>
    <t>/*/MeasuredParameters/MeasuredParameter/QAStats/QAPercentInterpolatedData</t>
  </si>
  <si>
    <t>/*/MeasuredParameters/MeasuredParameter/QAStats/QAPercentCloudCover</t>
  </si>
  <si>
    <t>/*/MeasuredParameters/MeasuredParameter/QAFlags/ScienceQualityFlagExplanation</t>
  </si>
  <si>
    <t>/*/MeasuredParameters/MeasuredParameter/QAFlags/ScienceQualityFlag</t>
  </si>
  <si>
    <t>/*/MeasuredParameters/MeasuredParameter/QAFlags/OperationalQualityFlagExplanation</t>
  </si>
  <si>
    <t>/*/MeasuredParameters/MeasuredParameter/QAFlags/OperationalQualityFlag</t>
  </si>
  <si>
    <t>/*/MeasuredParameters/MeasuredParameter/QAFlags/AutomaticQualityFlagExplanation</t>
  </si>
  <si>
    <t>/*/MeasuredParameters/MeasuredParameter/QAFlags/AutomaticQualityFlag</t>
  </si>
  <si>
    <t>/*/MeasuredParameters/MeasuredParameter/ParameterName</t>
  </si>
  <si>
    <t>/gmi:MI_Metadata/gmd:contentInfo/gmd:MD_CoverageDescription/gmd:dimension/gmd:MD_Band/gmd:sequenceIdentifier/gco:MemberName/gco:aName/gco:CharacterString</t>
  </si>
  <si>
    <t>/gmi:MI_Metadata/gmd:dataQualityInfo/gmd:DQ_DataQuality/gmd:lineage/gmd:LI_Lineage/gmd:source/gmd:LI_Source/gmd:sourceCitation/gmd:CI_Citation/gmd:title/gmx:FileName/@src</t>
  </si>
  <si>
    <t>/*/InputGranules/InputGranule</t>
  </si>
  <si>
    <t>/*/GranuleUR</t>
  </si>
  <si>
    <t>/gmi:MI_Metadata/gmd:distributionInfo/gmd:MD_Distribution/gmd:distributor/gmd:MD_Distributor/gmd:distributorTransferOptions/gmd:MD_DigitalTransferOptions/gmd:transferSize/gco:Real</t>
  </si>
  <si>
    <t>/*/DataGranule/SizeMBDataGranule</t>
  </si>
  <si>
    <t>/gmi:MI_Metadata/gmd:identificationInfo/gmd:MD_DataIdentification/gmd:resourceMaintenance/gmd:MD_MaintenanceInformation/gmd:maintenanceNote/gco:CharacterString</t>
  </si>
  <si>
    <t>/*/DataGranule/ReprocessingPlanned</t>
  </si>
  <si>
    <t>/gmi:MI_Metadata/gmd:dataQualityInfo/gmd:DQ_DataQuality/gmd:lineage/gmd:LI_Lineage/gmd:processStep/gmi:LE_ProcessStep/gmd:description/gco:CharacterString</t>
  </si>
  <si>
    <t>/*/DataGranule/ReprocessingActual</t>
  </si>
  <si>
    <t>/gmi:MI_Metadata/gmd:dataQualityInfo/gmd:DQ_DataQuality/gmd:lineage/gmd:LI_Lineage/gmd:processStep/gmi:LE_ProcessStep/gmd:dateTime/gco:DateTime</t>
  </si>
  <si>
    <t>/*/DataGranule/ProductionDateTime</t>
  </si>
  <si>
    <t>/gmi:MI_Metadata/gmd:identificationInfo/gmd:MD_DataIdentification/gmd:citation/gmd:CI_Citation/gmd:identifier/gmd:MD_Identifier[gmd:description='ProducerGranuleId']/gmd:code/gco:CharacterString</t>
  </si>
  <si>
    <t>/*/DataGranule/ProducerGranuleId</t>
  </si>
  <si>
    <t>/gmi:MI_Metadata/gmd:identificationInfo/gmd:MD_DataIdentification/gmd:citation/gmd:CI_Citation/gmd:identifier/gmd:MD_Identifier[gmd:description='LocalVersionId']/gmd:code/gco:CharacterString</t>
  </si>
  <si>
    <t>/*/DataGranule/LocalVersionId</t>
  </si>
  <si>
    <t>/*/DataGranule/DayNightFlag</t>
  </si>
  <si>
    <t>/*/Collection/VersionId</t>
  </si>
  <si>
    <t>/*/Collection/ShortName</t>
  </si>
  <si>
    <t>/*/Collection/DataSetId</t>
  </si>
  <si>
    <t>/gmi:MI_Metadata/gmd:contentInfo/gmd:MD_ImageDescription/gmd:cloudCoverPercentage/gco:Real</t>
  </si>
  <si>
    <t>/*/CloudCover</t>
  </si>
  <si>
    <t>/*/AdditionalAttributes/AdditionalAttribute/Values/Value</t>
  </si>
  <si>
    <t>/*/AdditionalAttributes/AdditionalAttribute[geographicIdentifier]/Values/Value</t>
  </si>
  <si>
    <t>/*/AdditionalAttributes/AdditionalAttribute[descriptiveKeyword]/Values/Value</t>
  </si>
  <si>
    <t>-</t>
  </si>
  <si>
    <t>/gmi:MI_Metadata/gmd:spatialRepresentationInfo/gmd:MD_Georectified/gmd:axisDimensionProperties/gmd:MD_Dimension/gmd:dimensionSize/gco:Integer</t>
  </si>
  <si>
    <t>/gmi:MI_Metadata/gmd:spatialRepresentationInfo/gmd:MD_Georectified/gmd:numberOfDimensions/gco:Integer</t>
  </si>
  <si>
    <t>ISO Path</t>
  </si>
  <si>
    <t>ECHO Granule Path</t>
  </si>
  <si>
    <t>Count</t>
  </si>
  <si>
    <t>%</t>
  </si>
  <si>
    <t>Cumulative %</t>
  </si>
  <si>
    <t>Done</t>
  </si>
  <si>
    <t>Total Done</t>
  </si>
  <si>
    <t>Required</t>
  </si>
  <si>
    <t>Recommended</t>
  </si>
  <si>
    <t>Core</t>
  </si>
  <si>
    <t>Comment</t>
  </si>
  <si>
    <t>Undone</t>
  </si>
  <si>
    <t>Combined ShortName &gt; LongName</t>
  </si>
  <si>
    <t>Combined with other contact name components</t>
  </si>
  <si>
    <t>Seems to me that orderable should be base on the existance of a set of related fields rather than a single flag.</t>
  </si>
  <si>
    <t>All of the records I have were visible when I did the retrieval</t>
  </si>
  <si>
    <t>CARTESIAN (2255), GEODETIC (236), NO SPATIAL (168), ORBIT (68)</t>
  </si>
  <si>
    <t>CARTESIAN (2515)</t>
  </si>
  <si>
    <t>This will be included when we know where it goes in the revised schema</t>
  </si>
  <si>
    <t>The revised standard includes a citation to additionalMetadata. These ID's will go there.</t>
  </si>
  <si>
    <t>In ISO this is the /gmi:MI_Metadata/gmd:identificationInfo/gmd:MD_DataIdentification/gmd:citation</t>
  </si>
  <si>
    <t>ONLINE (748), In Work (673), COMPLETE (223), Final (147), PLANNED (19), Completed (5)</t>
  </si>
  <si>
    <t>Horizontal (1735), HORIZ&amp;VERT (34), Orbit (20), Vertical (11)</t>
  </si>
  <si>
    <t>/gmi:MI_Metadata/gmi:acquisitionInformation/gmi:MI_AcquisitionInformation/gmi:instrument/gmi:MI_Instrument/gmi:type/gco:CharacterString</t>
  </si>
  <si>
    <t>This needs to be an ISO compliant duration. The values are mostly AsNeeded or continually. Could probably use the codeList instead of the actual duration.</t>
  </si>
  <si>
    <t>This element is not defined in the users guide</t>
  </si>
  <si>
    <t>Combined with other name components</t>
  </si>
  <si>
    <t>0 (491), 4 (225)</t>
  </si>
  <si>
    <t>Gregorian (480), Eastern Daylight (146), J2000 (30) /gmi:MI_Metadata/gmd:identificationInfo/gmd:MD_DataIdentification/gmd:extent/gmd:EX_Extent/gmd:temporalElement/gmd:EX_TemporalExtent/gmd:extent/gml:TimePeriod/gml:beginPosition/@frame</t>
  </si>
  <si>
    <t>/*/Temporal/TemporalRangeType</t>
  </si>
  <si>
    <t>Continuous Range (504), Long Range (146), Periodic (6)</t>
  </si>
  <si>
    <t>/*/Temporal/TimeType</t>
  </si>
  <si>
    <t>UTC (510), Universal Time (146)</t>
  </si>
  <si>
    <t>Input (452), Dependent (98), Science Associated (96)</t>
  </si>
  <si>
    <t>This field has all sorts of text in it…</t>
  </si>
  <si>
    <t>Is this a version of the associated collection</t>
  </si>
  <si>
    <t>The Computer Science Data Types (CSDT) go to supplementalInformatiuon</t>
  </si>
  <si>
    <t>Does this belong in sensorML?</t>
  </si>
  <si>
    <t>/*/SpatialInfo/SpatialCoverageType</t>
  </si>
  <si>
    <t>Horizontal (147), HORIZ&amp;VERT (16)</t>
  </si>
  <si>
    <t>/*/Platforms/Platform/Instruments/Instrument/NumberOfSensors</t>
  </si>
  <si>
    <t>/*/Spatial/VerticalSpatialDomain/Type</t>
  </si>
  <si>
    <t>/*/Spatial/VerticalSpatialDomain/Value</t>
  </si>
  <si>
    <t>/*/SpatialInfo/HorizontalCoordinateSystem/GeodeticModel/DenominatorOfFlatteningRatio</t>
  </si>
  <si>
    <t>/*/SpatialInfo/HorizontalCoordinateSystem/GeodeticModel/EllipsoidName</t>
  </si>
  <si>
    <t>/*/SpatialInfo/HorizontalCoordinateSystem/GeodeticModel/SemiMajorAxis</t>
  </si>
  <si>
    <t>/*/SpatialInfo/HorizontalCoordinateSystem/GeographicCoordinateSystem/GeographicCoordinateUnits</t>
  </si>
  <si>
    <t>/*/SpatialInfo/VerticalCoordinateSystem/AltitudeSystemDefinition/DatumName</t>
  </si>
  <si>
    <t>/*/SpatialInfo/VerticalCoordinateSystem/AltitudeSystemDefinition/DistanceUnits</t>
  </si>
  <si>
    <t>/*/SpatialInfo/VerticalCoordinateSystem/AltitudeSystemDefinition/EncodingMethod</t>
  </si>
  <si>
    <t>Found</t>
  </si>
  <si>
    <t>/*/PGEVersionClass/PGEVersion</t>
  </si>
  <si>
    <t>/*/Spatial/GranuleLocality/LocalityValue</t>
  </si>
  <si>
    <t>/*/TwoDCoordinateSystem/StartCoordinate1</t>
  </si>
  <si>
    <t>/*/TwoDCoordinateSystem/StartCoordinate2</t>
  </si>
  <si>
    <t>/*/TwoDCoordinateSystem/TwoDCoordinateSystemName</t>
  </si>
  <si>
    <t>/*/TwoDCoordinateSystem/EndCoordinate2</t>
  </si>
  <si>
    <t>/*/TwoDCoordinateSystem/EndCoordinate1</t>
  </si>
  <si>
    <t>/*/OrbitCalculatedSpatialDomains/OrbitCalculatedSpatialDomain/OrbitalModelName</t>
  </si>
  <si>
    <t>/*/Spatial/HorizontalSpatialDomain/Geometry/GPolygon/CenterPoint/PointLatitude</t>
  </si>
  <si>
    <t>/*/Spatial/HorizontalSpatialDomain/Geometry/GPolygon/CenterPoint/PointLongitude</t>
  </si>
  <si>
    <t>Collection Path</t>
  </si>
  <si>
    <t>/gmi:MI_Metadata/gmd:dataQualityInfo/gmd:DQ_DataQuality/gmd:lineage/gmd:LI_Lineage/gmd:processStep/gmi:LE_ProcessStep/gmi:processingInformation/eos:EOS_Processing/gmi:processingInformation/eos:EOS_Processing/gmi:identifier/gmd:MD_Identifier/gmd:code/gco:CharacterString</t>
  </si>
  <si>
    <t>/*/PGEVersionClass/PGEName</t>
  </si>
  <si>
    <t>/gmi:MI_Metadata/gmd:dataQualityInfo/gmd:DQ_DataQuality/gmd:lineage/gmd:LI_Lineage/gmd:processStep/gmi:LE_ProcessStep/gmi:processingInformation/eos:EOS_Processing/gmi:processingInformation/eos:EOS_Processing/gmi:identifier/gmd:MD_Identifier/gmd:description/gco:CharacterString</t>
  </si>
  <si>
    <t>/*/Spatial/HorizontalSpatialDomain/Geometry/BoundingRectangle/CenterPoint/PointLongitude</t>
  </si>
  <si>
    <t>/*/Spatial/HorizontalSpatialDomain/Geometry/BoundingRectangle/CenterPoint/PointLatitude</t>
  </si>
  <si>
    <t>/gmi:MI_Metadata/gmd:dataQualityInfo/gmd:DQ_DataQuality/gmd:report/gmd:DQ_QuantitativeAttributeAccuracy/gmd:result/gmd:DQ_QuantitativeResult/gmd:value/gco:Record/eos:AdditionalAttributes/eos:AdditionalAttribute/eos:DataName/gco:CharacterString</t>
  </si>
  <si>
    <t>/gmi:MI_Metadata/gmd:identificationInfo/gmd:MD_DataIdentification/gmd:citation/gmd:CI_Citation/gmd:identifier/gmd:MD_Identifier/gmd:description/gco:CharacterString/gco:CharacterString</t>
  </si>
  <si>
    <t>/gmi:MI_Metadata/gmd:identificationInfo/gmd:MD_DataIdentification/gmd:descriptiveKeywords/gmd:MD_Keywords[gmd:type/gmd:MD_KeywordTypeCode='project']/gmd:keyword/gco:CharacterString</t>
  </si>
  <si>
    <t>/gmi:MI_Metadata/gmd:identificationInfo/gmd:MD_DataIdentification/gmd:descriptiveKeywords/gmd:MD_Keywords[gmd:type/gmd:MD_KeywordTypeCode='instrument']/gmd:keyword/gco:CharacterString</t>
  </si>
  <si>
    <t>/gmi:MI_Metadata/gmd:identificationInfo/gmd:MD_DataIdentification/gmd:descriptiveKeywords/gmd:MD_Keywords[gmd:type/gmd:MD_KeywordTypeCode='platform']/gmd:keyword/gco:CharacterString</t>
  </si>
  <si>
    <t>Path depends on AdditionalAttribute Type</t>
  </si>
  <si>
    <t>/gmi:MI_Metadata/gmd:dataQualityInfo/gmd:DQ_DataQuality/gmd:report/gmd:DQ_QuantitativeAttributeAccuracy/gmd:result/gmd:DQ_QuantitativeResult/gmd:value/gco:Record/eos:AdditionalAttributes/eos:AdditionalAttribute/eos:value/gco:CharacterString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</si>
  <si>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/gmi:MI_Metadata/gmd:dataQualityInfo/gmd:DQ_DataQuality/gmd:lineage/gmd:LI_Lineage/gmd:processStep/gmi:LE_ProcessStep/gmi:processingInformation/eos:EOS_Processing/eos:otherProperty/gco:Record/eos:AdditionalAttributes/eos:AdditionalAttribute/eos:value/gco:CharacterString</t>
  </si>
  <si>
    <t>/gmi:MI_Metadata/gmi:acquisitionInformation/eos:EOS_AcquisitionInformation/eos:instrument/eos:EOS_Instrument/eos:otherProperty/gco:Record/eos:AdditionalAttributes/eos:AdditionalAttribute/eos:value/gco:CharacterString/gco:CharacterString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</si>
  <si>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ataType/@gco:nilReason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</si>
  <si>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ataType/eos:EOS_AdditionalAttributeDataTypeCode/@codeListValue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</si>
  <si>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ataType/eos:EOS_AdditionalAttributeDataTypeCode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</si>
  <si>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escription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</si>
  <si>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measurementResolution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</si>
  <si>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name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</si>
  <si>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name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</si>
  <si>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RangeBegin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</si>
  <si>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RangeEnd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</si>
  <si>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UnitsOfMeasure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</si>
  <si>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ValueAccuracy/gco:CharacterString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</si>
  <si>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type/eos:EOS_AdditionalAttributeTypeCode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</si>
  <si>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type/eos:EOS_AdditionalAttributeTypeCode/@codeListValue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</si>
  <si>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type/eos:EOS_AdditionalAttributeTypeCode/@codeList</t>
  </si>
  <si>
    <t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valueAccuracyExplanation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</si>
  <si>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dataType/eos:EOS_AdditionalAttributeDataTypeCode/@codeListValue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</si>
  <si>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dataType/eos:EOS_AdditionalAttributeDataTypeCode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</si>
  <si>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description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</si>
  <si>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measurementResolution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</si>
  <si>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name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</si>
  <si>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parameterRangeBegin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</si>
  <si>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parameterRangeEnd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</si>
  <si>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parameterUnitsOfMeasure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</si>
  <si>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parameterValueAccuracy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</si>
  <si>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valueAccuracyExplanation/gco:CharacterString</t>
  </si>
  <si>
    <t>/gmi:MI_Metadata/gmd:dataQualityInfo/gmd:DQ_DataQuality/gmd:lineage/gmd:LI_Lineage/gmd:processStep/gmi:LE_ProcessStep/gmi:processingInformation/eos:EOS_Processing/eos:otherProperty/gco:Record/eos:AdditionalAttributes/eos:AdditionalAttribute/eos:reference/eos:EOS_AdditionalAttributeDescription[eos:type/eos:EOS_AdditionalAttributeTypeCode='processingInformation']/eos:name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</si>
  <si>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dataType/eos:EOS_AdditionalAttributeDataTypeCode/@codeListValue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</si>
  <si>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dataType/eos:EOS_AdditionalAttributeDataTypeCode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</si>
  <si>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description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</si>
  <si>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measurementResolution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</si>
  <si>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parameterRangeBegin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</si>
  <si>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parameterRangeEnd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</si>
  <si>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parameterUnitsOfMeasure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</si>
  <si>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parameterValueAccuracy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</si>
  <si>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valueAccuracyExplanation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</si>
  <si>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type/eos:EOS_AdditionalAttributeTypeCode/@codeList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</si>
  <si>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dataType/@gco:nilReason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</si>
  <si>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name/gco:CharacterString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</si>
  <si>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name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</si>
  <si>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type/eos:EOS_AdditionalAttributeTypeCode</t>
  </si>
  <si>
    <t>/gmi:MI_Metadata/gmd:dataQualityInfo/gmd:DQ_DataQuality/gmd:report/gmd:DQ_QuantitativeAttributeAccuracy/gmd:result/gmd:DQ_QuantitativeResult/gmd:value/gco:Record/eos:AdditionalAttributes/eos:AdditionalAttribute/eos:reference/eos:EOS_AdditionalAttributeDescription[eos:type/eos:EOS_AdditionalAttributeTypeCode='qualityInformation']/eos:type/eos:EOS_AdditionalAttributeTypeCode/@codeListValue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</si>
  <si>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dataType/@gco:nilReason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</si>
  <si>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dataType/eos:EOS_AdditionalAttributeDataTypeCode/@codeListValue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</si>
  <si>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dataType/eos:EOS_AdditionalAttributeDataTypeCode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</si>
  <si>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description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</si>
  <si>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measurementResolution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</si>
  <si>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name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</si>
  <si>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name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</si>
  <si>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parameterRangeBegin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</si>
  <si>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parameterRangeEnd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</si>
  <si>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parameterUnitsOfMeasure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</si>
  <si>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parameterValueAccuracy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</si>
  <si>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type/eos:EOS_AdditionalAttributeTypeCode/@codeList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</si>
  <si>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type/eos:EOS_AdditionalAttributeTypeCode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</si>
  <si>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type/eos:EOS_AdditionalAttributeTypeCode/@codeListValue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</si>
  <si>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unit/gco:CharacterString</t>
  </si>
  <si>
    <t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valueAccuracyExplanation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</si>
  <si>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ataType/@gco:nilReason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</si>
  <si>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ataType/eos:EOS_AdditionalAttributeDataTypeCode/@codeListValue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</si>
  <si>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ataType/eos:EOS_AdditionalAttributeDataTypeCode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</si>
  <si>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escription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</si>
  <si>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escription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</si>
  <si>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measurementResolution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</si>
  <si>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name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</si>
  <si>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name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</si>
  <si>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parameterRangeBegin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</si>
  <si>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parameterUnitsOfMeasure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</si>
  <si>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parameterValueAccuracy/gco:CharacterString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</si>
  <si>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type/eos:EOS_AdditionalAttributeTypeCode/@codeList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</si>
  <si>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type/eos:EOS_AdditionalAttributeTypeCode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</si>
  <si>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type/eos:EOS_AdditionalAttributeTypeCode/@codeListValue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</si>
  <si>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unit</t>
  </si>
  <si>
    <t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valueAccuracyExplanation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</si>
  <si>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AscendingCrossing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</si>
  <si>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EndDirection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</si>
  <si>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EndLat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</si>
  <si>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tartDirection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</si>
  <si>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tartLat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</si>
  <si>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InclinationAngle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</si>
  <si>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NumberOfOrbits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</si>
  <si>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Period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</si>
  <si>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tartCircularLatitude']/eos:value/gco:CharacterString</t>
  </si>
  <si>
    <t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wathWidth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</si>
  <si>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EquatorCrossingDateTime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</si>
  <si>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EquatorCrossingLongitude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</si>
  <si>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OrbitalModelName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</si>
  <si>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OrbitNumber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</si>
  <si>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StartOrbitNumber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</si>
  <si>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StopOrbitNumber']/eos:valu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</si>
  <si>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ataType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</si>
  <si>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ataType/@gco:nilReason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</si>
  <si>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ataType/eos:EOS_AdditionalAttributeDataTypeCode/@codeListValue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</si>
  <si>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ataType/eos:EOS_AdditionalAttributeDataTypeCode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</si>
  <si>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escription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</si>
  <si>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measurementResolution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</si>
  <si>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name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</si>
  <si>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nam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</si>
  <si>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parameterRangeBegin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</si>
  <si>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parameterRangeEnd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</si>
  <si>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parameterUnitsOfMeasure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</si>
  <si>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parameterValueAccuracy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</si>
  <si>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type/eos:EOS_AdditionalAttributeTypeCode/@codeList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</si>
  <si>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type/eos:EOS_AdditionalAttributeTypeCode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</si>
  <si>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type/eos:EOS_AdditionalAttributeTypeCode/@codeListValue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</si>
  <si>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unit/gco:CharacterString</t>
  </si>
  <si>
    <t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valueAccuracyExplanation/gco:CharacterString</t>
  </si>
  <si>
    <t>/gmi:MI_Metadata/gmd:spatialRepresentationInfo/gmd:MD_Georectified/gmd:cornerPoints/gml:Point[@gml:id="cornerPoint-minimum" or @gml:id="cornerPoint-maximum"]/@srsName</t>
  </si>
  <si>
    <t>count(/gmi:MI_Metadata/gmi:acquisitionInformation/eos:EOS_AcquisitionInformation/eos:sensor)</t>
  </si>
  <si>
    <t>/gmi:MI_Metadata/gmd:referenceSystemInfo/gmd:MD_ReferenceSystem/gmd:referenceSystemIdentifier/gmd:RS_Identifier/gmd:code/gco:CharacterString</t>
  </si>
  <si>
    <t>/gmi:MI_Metadata/gmd:identificationInfo/gmd:MD_DataIdentification/gmd:extent/gmd:EX_Extent/gmd:verticalElement/gmd:EX_VerticalExtent/gmd:verticalCRS/gml:VerticalCRS/gml:verticalDatum/gml:VerticalDatum/gml:identifier</t>
  </si>
  <si>
    <t>/gmi:MI_Metadata/gmd:spatialRepresentationInfo/gmd:MD_Georeferenceable/gmd:axisDimensionProperties/gmd:MD_Dimension[gmd:dimensionName/gmd:MD_DimensionNameTypeCode='vertical']/gmd:resolution/gco:Measure/@uom</t>
  </si>
  <si>
    <t>deprecated</t>
  </si>
  <si>
    <r>
      <t>/gmi:MI_Metadata/gmd:spatialRepresentationInfo/gmd:MD_Georeferenceable/gmd:axisDimensionProperties/gmd:MD_Dimension[gmd:dimensionName/gmd:MD_DimensionNameTypeCode</t>
    </r>
    <r>
      <rPr>
        <sz val="12"/>
        <color theme="1"/>
        <rFont val="Calibri"/>
        <family val="2"/>
        <scheme val="minor"/>
      </rPr>
      <t>!</t>
    </r>
    <r>
      <rPr>
        <sz val="12"/>
        <color theme="1"/>
        <rFont val="Calibri"/>
        <family val="2"/>
        <scheme val="minor"/>
      </rPr>
      <t>='vertical']/gmd:resolution/gco:Measure/@uom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</si>
</sst>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Verdana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31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0" fillId="0" borderId="0" xfId="0" applyAlignment="1">
      <alignment vertical="top"/>
    </xf>
    <xf numFmtId="0" fontId="9" fillId="0" borderId="0" xfId="1"/>
    <xf numFmtId="0" fontId="8" fillId="0" borderId="1" xfId="1" applyFont="1" applyBorder="1" applyAlignment="1">
      <alignment horizontal="left"/>
    </xf>
    <xf numFmtId="9" fontId="0" fillId="0" borderId="0" xfId="5" applyFont="1" applyAlignment="1">
      <alignment vertical="top"/>
    </xf>
    <xf numFmtId="1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/>
    </xf>
    <xf numFmtId="1" fontId="13" fillId="0" borderId="0" xfId="0" applyNumberFormat="1" applyFont="1" applyAlignment="1">
      <alignment vertical="top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left"/>
    </xf>
    <xf numFmtId="9" fontId="0" fillId="0" borderId="0" xfId="8" applyFont="1"/>
    <xf numFmtId="0" fontId="8" fillId="0" borderId="1" xfId="1" applyNumberFormat="1" applyFont="1" applyBorder="1"/>
    <xf numFmtId="0" fontId="8" fillId="0" borderId="0" xfId="1" applyNumberFormat="1" applyFont="1" applyBorder="1"/>
    <xf numFmtId="10" fontId="0" fillId="0" borderId="0" xfId="8" applyNumberFormat="1" applyFont="1"/>
    <xf numFmtId="0" fontId="14" fillId="0" borderId="0" xfId="0" applyFont="1"/>
    <xf numFmtId="0" fontId="5" fillId="0" borderId="0" xfId="0" applyFont="1"/>
    <xf numFmtId="0" fontId="15" fillId="0" borderId="0" xfId="1" applyFont="1"/>
    <xf numFmtId="0" fontId="15" fillId="0" borderId="0" xfId="1" applyFont="1" applyBorder="1"/>
    <xf numFmtId="0" fontId="15" fillId="0" borderId="1" xfId="1" applyFont="1" applyBorder="1"/>
    <xf numFmtId="0" fontId="4" fillId="0" borderId="0" xfId="0" applyFont="1"/>
    <xf numFmtId="0" fontId="16" fillId="0" borderId="0" xfId="1" applyFont="1"/>
    <xf numFmtId="0" fontId="3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17" fillId="0" borderId="0" xfId="0" applyFont="1" applyAlignment="1">
      <alignment vertical="top"/>
    </xf>
    <xf numFmtId="0" fontId="3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/>
    </xf>
  </cellXfs>
  <cellStyles count="131">
    <cellStyle name="Followed Hyperlink" xfId="4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3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  <cellStyle name="Normal 2" xfId="1"/>
    <cellStyle name="Normal 3" xfId="2"/>
    <cellStyle name="Percent 2" xfId="5"/>
    <cellStyle name="Percent 3" xfId="8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CollectionLevelElements!$A$3:$A$151</c:f>
              <c:strCache>
                <c:ptCount val="149"/>
                <c:pt idx="0">
                  <c:v>/*/SpatialKeywords/Keyword</c:v>
                </c:pt>
                <c:pt idx="1">
                  <c:v>/*/ScienceKeywords/ScienceKeyword/CategoryKeyword</c:v>
                </c:pt>
                <c:pt idx="2">
                  <c:v>/*/ScienceKeywords/ScienceKeyword/TermKeyword</c:v>
                </c:pt>
                <c:pt idx="3">
                  <c:v>/*/ScienceKeywords/ScienceKeyword/TopicKeyword</c:v>
                </c:pt>
                <c:pt idx="4">
                  <c:v>/*/ScienceKeywords/ScienceKeyword/VariableLevel1Keyword/Value</c:v>
                </c:pt>
                <c:pt idx="5">
                  <c:v>/*/Contacts/Contact/OrganizationPhones/Phone/Number</c:v>
                </c:pt>
                <c:pt idx="6">
                  <c:v>/*/Contacts/Contact/OrganizationPhones/Phone/Type</c:v>
                </c:pt>
                <c:pt idx="7">
                  <c:v>/*/Platforms/Platform/Instruments/Instrument/Sensors/Sensor/ShortName</c:v>
                </c:pt>
                <c:pt idx="8">
                  <c:v>/*/Platforms/Platform/Instruments/Instrument/ShortName</c:v>
                </c:pt>
                <c:pt idx="9">
                  <c:v>/*/Platforms/Platform/Instruments/Instrument/Sensors/Sensor/LongName</c:v>
                </c:pt>
                <c:pt idx="10">
                  <c:v>/*/Contacts/Contact/Role</c:v>
                </c:pt>
                <c:pt idx="11">
                  <c:v>/*/Contacts/Contact/OrganizationEmails/Email</c:v>
                </c:pt>
                <c:pt idx="12">
                  <c:v>/*/Contacts/Contact/OrganizationAddresses/Address/City</c:v>
                </c:pt>
                <c:pt idx="13">
                  <c:v>/*/Contacts/Contact/OrganizationAddresses/Address/Country</c:v>
                </c:pt>
                <c:pt idx="14">
                  <c:v>/*/Contacts/Contact/OrganizationAddresses/Address/PostalCode</c:v>
                </c:pt>
                <c:pt idx="15">
                  <c:v>/*/Contacts/Contact/OrganizationAddresses/Address/StateProvince</c:v>
                </c:pt>
                <c:pt idx="16">
                  <c:v>/*/Contacts/Contact/OrganizationAddresses/Address/StreetAddress</c:v>
                </c:pt>
                <c:pt idx="17">
                  <c:v>/*/OnlineResources/OnlineResource/Type</c:v>
                </c:pt>
                <c:pt idx="18">
                  <c:v>/*/OnlineResources/OnlineResource/URL</c:v>
                </c:pt>
                <c:pt idx="19">
                  <c:v>/*/Platforms/Platform/LongName</c:v>
                </c:pt>
                <c:pt idx="20">
                  <c:v>/*/Platforms/Platform/ShortName</c:v>
                </c:pt>
                <c:pt idx="21">
                  <c:v>/*/Platforms/Platform/Type</c:v>
                </c:pt>
                <c:pt idx="22">
                  <c:v>/*/Platforms/Platform/Instruments/Instrument/LongName</c:v>
                </c:pt>
                <c:pt idx="23">
                  <c:v>/*/Contacts/Contact/ContactPersons/ContactPerson/FirstName</c:v>
                </c:pt>
                <c:pt idx="24">
                  <c:v>/*/Contacts/Contact/ContactPersons/ContactPerson/LastName</c:v>
                </c:pt>
                <c:pt idx="25">
                  <c:v>/*/AdditionalAttributes/AdditionalAttribute/DataType</c:v>
                </c:pt>
                <c:pt idx="26">
                  <c:v>/*/AdditionalAttributes/AdditionalAttribute/Description</c:v>
                </c:pt>
                <c:pt idx="27">
                  <c:v>/*/AdditionalAttributes/AdditionalAttribute/Name</c:v>
                </c:pt>
                <c:pt idx="28">
                  <c:v>/*/Campaigns/Campaign/ShortName</c:v>
                </c:pt>
                <c:pt idx="29">
                  <c:v>/*/OnlineResources/OnlineResource/Description</c:v>
                </c:pt>
                <c:pt idx="30">
                  <c:v>/*/Contacts/Contact/OrganizationName</c:v>
                </c:pt>
                <c:pt idx="31">
                  <c:v>/*/DataSetId</c:v>
                </c:pt>
                <c:pt idx="32">
                  <c:v>/*/Description</c:v>
                </c:pt>
                <c:pt idx="33">
                  <c:v>/*/InsertTime</c:v>
                </c:pt>
                <c:pt idx="34">
                  <c:v>/*/LastUpdate</c:v>
                </c:pt>
                <c:pt idx="35">
                  <c:v>/*/LongName</c:v>
                </c:pt>
                <c:pt idx="36">
                  <c:v>/*/Orderable</c:v>
                </c:pt>
                <c:pt idx="37">
                  <c:v>/*/ShortName</c:v>
                </c:pt>
                <c:pt idx="38">
                  <c:v>/*/VersionId</c:v>
                </c:pt>
                <c:pt idx="39">
                  <c:v>/*/Visible</c:v>
                </c:pt>
                <c:pt idx="40">
                  <c:v>/*/ArchiveCenter</c:v>
                </c:pt>
                <c:pt idx="41">
                  <c:v>/*/Spatial/GranuleSpatialRepresentation</c:v>
                </c:pt>
                <c:pt idx="42">
                  <c:v>/*/Temporal/RangeDateTime/BeginningDateTime</c:v>
                </c:pt>
                <c:pt idx="43">
                  <c:v>/*/Campaigns/Campaign/LongName</c:v>
                </c:pt>
                <c:pt idx="44">
                  <c:v>/*/Spatial/HorizontalSpatialDomain/Geometry/CoordinateSystem</c:v>
                </c:pt>
                <c:pt idx="45">
                  <c:v>/*/ProcessingLevelId</c:v>
                </c:pt>
                <c:pt idx="46">
                  <c:v>/*/Spatial/HorizontalSpatialDomain/Geometry/BoundingRectangle/EastBoundingCoordinate</c:v>
                </c:pt>
                <c:pt idx="47">
                  <c:v>/*/Spatial/HorizontalSpatialDomain/Geometry/BoundingRectangle/NorthBoundingCoordinate</c:v>
                </c:pt>
                <c:pt idx="48">
                  <c:v>/*/Spatial/HorizontalSpatialDomain/Geometry/BoundingRectangle/SouthBoundingCoordinate</c:v>
                </c:pt>
                <c:pt idx="49">
                  <c:v>/*/Spatial/HorizontalSpatialDomain/Geometry/BoundingRectangle/WestBoundingCoordinate</c:v>
                </c:pt>
                <c:pt idx="50">
                  <c:v>/*/AssociatedDIFs/DIF/EntryId</c:v>
                </c:pt>
                <c:pt idx="51">
                  <c:v>/*/Temporal/RangeDateTime/EndingDateTime</c:v>
                </c:pt>
                <c:pt idx="52">
                  <c:v>/*/CitationForExternalPublication</c:v>
                </c:pt>
                <c:pt idx="53">
                  <c:v>/*/CollectionState</c:v>
                </c:pt>
                <c:pt idx="54">
                  <c:v>/*/Spatial/SpatialCoverageType</c:v>
                </c:pt>
                <c:pt idx="55">
                  <c:v>/*/AssociatedBrowseImageUrls/ProviderBrowseUrl/FileSize</c:v>
                </c:pt>
                <c:pt idx="56">
                  <c:v>/*/AssociatedBrowseImageUrls/ProviderBrowseUrl/URL</c:v>
                </c:pt>
                <c:pt idx="57">
                  <c:v>/*/Contacts/Contact/HoursOfService</c:v>
                </c:pt>
                <c:pt idx="58">
                  <c:v>/*/OnlineAccessURLs/OnlineAccessURL/URL</c:v>
                </c:pt>
                <c:pt idx="59">
                  <c:v>/*/ProcessingCenter</c:v>
                </c:pt>
                <c:pt idx="60">
                  <c:v>/*/ProcessingLevelDescription</c:v>
                </c:pt>
                <c:pt idx="61">
                  <c:v>/*/Price</c:v>
                </c:pt>
                <c:pt idx="62">
                  <c:v>/*/Platforms/Platform/Instruments/Instrument/Sensors/Sensor/Technique</c:v>
                </c:pt>
                <c:pt idx="63">
                  <c:v>/*/OnlineAccessURLs/OnlineAccessURL/URLDescription</c:v>
                </c:pt>
                <c:pt idx="64">
                  <c:v>/*/MaintenanceAndUpdateFrequency</c:v>
                </c:pt>
                <c:pt idx="65">
                  <c:v>/*/Contacts/Contact/Instructions</c:v>
                </c:pt>
                <c:pt idx="66">
                  <c:v>/*/RevisionDate</c:v>
                </c:pt>
                <c:pt idx="67">
                  <c:v>/*/Contacts/Contact/ContactPersons/ContactPerson/MiddleName</c:v>
                </c:pt>
                <c:pt idx="68">
                  <c:v>/*/RestrictionComment</c:v>
                </c:pt>
                <c:pt idx="69">
                  <c:v>/*/OnlineAccessURLs/OnlineAccessURL/MimeType</c:v>
                </c:pt>
                <c:pt idx="70">
                  <c:v>/*/RestrictionFlag</c:v>
                </c:pt>
                <c:pt idx="71">
                  <c:v>/*/Platforms/Platform/Instruments/Instrument/OperationModes/OperationMode</c:v>
                </c:pt>
                <c:pt idx="72">
                  <c:v>/*/Temporal/DateType</c:v>
                </c:pt>
                <c:pt idx="73">
                  <c:v>/*/Temporal/EndsAtPresentFlag</c:v>
                </c:pt>
                <c:pt idx="74">
                  <c:v>/*/Temporal/PrecisionOfSeconds</c:v>
                </c:pt>
                <c:pt idx="75">
                  <c:v>/*/Temporal/TemporalRangeType</c:v>
                </c:pt>
                <c:pt idx="76">
                  <c:v>/*/Temporal/TimeType</c:v>
                </c:pt>
                <c:pt idx="77">
                  <c:v>/*/CollectionAssociations/CollectionAssociation/CollectionType</c:v>
                </c:pt>
                <c:pt idx="78">
                  <c:v>/*/CollectionAssociations/CollectionAssociation/CollectionUse</c:v>
                </c:pt>
                <c:pt idx="79">
                  <c:v>/*/CollectionAssociations/CollectionAssociation/ShortName</c:v>
                </c:pt>
                <c:pt idx="80">
                  <c:v>/*/CollectionAssociations/CollectionAssociation/VersionId</c:v>
                </c:pt>
                <c:pt idx="81">
                  <c:v>/*/DataFormat</c:v>
                </c:pt>
                <c:pt idx="82">
                  <c:v>/*/SuggestedUsage</c:v>
                </c:pt>
                <c:pt idx="83">
                  <c:v>/*/Platforms/Platform/Instruments/Instrument/Technique</c:v>
                </c:pt>
                <c:pt idx="84">
                  <c:v>/*/Spatial/HorizontalSpatialDomain/Geometry/GPolygon/Boundary/Point/PointLatitude</c:v>
                </c:pt>
                <c:pt idx="85">
                  <c:v>/*/Spatial/HorizontalSpatialDomain/Geometry/GPolygon/Boundary/Point/PointLongitude</c:v>
                </c:pt>
                <c:pt idx="86">
                  <c:v>/*/VersionDescription</c:v>
                </c:pt>
                <c:pt idx="87">
                  <c:v>/*/CSDTDescriptions/CSDTDescription/Implementation</c:v>
                </c:pt>
                <c:pt idx="88">
                  <c:v>/*/CSDTDescriptions/CSDTDescription/PrimaryCSDT</c:v>
                </c:pt>
                <c:pt idx="89">
                  <c:v>/*/ScienceKeywords/ScienceKeyword/VariableLevel1Keyword/VariableLevel2Keyword/Value</c:v>
                </c:pt>
                <c:pt idx="90">
                  <c:v>/*/Platforms/Platform/Characteristics/Characteristic/DataType</c:v>
                </c:pt>
                <c:pt idx="91">
                  <c:v>/*/Platforms/Platform/Characteristics/Characteristic/Description</c:v>
                </c:pt>
                <c:pt idx="92">
                  <c:v>/*/Platforms/Platform/Characteristics/Characteristic/Name</c:v>
                </c:pt>
                <c:pt idx="93">
                  <c:v>/*/Platforms/Platform/Characteristics/Characteristic/Unit</c:v>
                </c:pt>
                <c:pt idx="94">
                  <c:v>/*/Platforms/Platform/Characteristics/Characteristic/Value</c:v>
                </c:pt>
                <c:pt idx="95">
                  <c:v>/*/Contacts/Contact/ContactPersons/ContactPerson/JobPosition</c:v>
                </c:pt>
                <c:pt idx="96">
                  <c:v>/*/TemporalKeywords/Keyword</c:v>
                </c:pt>
                <c:pt idx="97">
                  <c:v>/*/CSDTDescriptions/CSDTDescription/CSDTComments</c:v>
                </c:pt>
                <c:pt idx="98">
                  <c:v>/*/AdditionalAttributes/AdditionalAttribute/ParameterRangeBegin</c:v>
                </c:pt>
                <c:pt idx="99">
                  <c:v>/*/AdditionalAttributes/AdditionalAttribute/ParameterRangeEnd</c:v>
                </c:pt>
                <c:pt idx="100">
                  <c:v>/*/CSDTDescriptions/CSDTDescription/IndirectReference</c:v>
                </c:pt>
                <c:pt idx="101">
                  <c:v>/*/ScienceKeywords/ScienceKeyword/DetailedVariableKeyword</c:v>
                </c:pt>
                <c:pt idx="102">
                  <c:v>/*/AdditionalAttributes/AdditionalAttribute/ParameterUnitsOfMeasure</c:v>
                </c:pt>
                <c:pt idx="103">
                  <c:v>/*/Spatial/HorizontalSpatialDomain/Geometry/Point/PointLatitude</c:v>
                </c:pt>
                <c:pt idx="104">
                  <c:v>/*/Spatial/HorizontalSpatialDomain/Geometry/Point/PointLongitude</c:v>
                </c:pt>
                <c:pt idx="105">
                  <c:v>/*/SpatialInfo/SpatialCoverageType</c:v>
                </c:pt>
                <c:pt idx="106">
                  <c:v>/*/Platforms/Platform/Instruments/Instrument/Sensors/Sensor/Characteristics/Characteristic/DataType</c:v>
                </c:pt>
                <c:pt idx="107">
                  <c:v>/*/Platforms/Platform/Instruments/Instrument/Sensors/Sensor/Characteristics/Characteristic/Description</c:v>
                </c:pt>
                <c:pt idx="108">
                  <c:v>/*/Platforms/Platform/Instruments/Instrument/Sensors/Sensor/Characteristics/Characteristic/Name</c:v>
                </c:pt>
                <c:pt idx="109">
                  <c:v>/*/Platforms/Platform/Instruments/Instrument/Sensors/Sensor/Characteristics/Characteristic/Unit</c:v>
                </c:pt>
                <c:pt idx="110">
                  <c:v>/*/Platforms/Platform/Instruments/Instrument/Sensors/Sensor/Characteristics/Characteristic/Value</c:v>
                </c:pt>
                <c:pt idx="111">
                  <c:v>/*/TwoDCoordinateSystems/TwoDCoordinateSystem/Coordinate1/MaximumValue</c:v>
                </c:pt>
                <c:pt idx="112">
                  <c:v>/*/TwoDCoordinateSystems/TwoDCoordinateSystem/Coordinate1/MinimumValue</c:v>
                </c:pt>
                <c:pt idx="113">
                  <c:v>/*/TwoDCoordinateSystems/TwoDCoordinateSystem/Coordinate2/MaximumValue</c:v>
                </c:pt>
                <c:pt idx="114">
                  <c:v>/*/TwoDCoordinateSystems/TwoDCoordinateSystem/Coordinate2/MinimumValue</c:v>
                </c:pt>
                <c:pt idx="115">
                  <c:v>/*/TwoDCoordinateSystems/TwoDCoordinateSystem/TwoDCoordinateSystemName</c:v>
                </c:pt>
                <c:pt idx="116">
                  <c:v>/*/Spatial/HorizontalSpatialDomain/ZoneIdentifier</c:v>
                </c:pt>
                <c:pt idx="117">
                  <c:v>/*/Platforms/Platform/Instruments/Instrument/Characteristics/Characteristic/DataType</c:v>
                </c:pt>
                <c:pt idx="118">
                  <c:v>/*/Platforms/Platform/Instruments/Instrument/Characteristics/Characteristic/Description</c:v>
                </c:pt>
                <c:pt idx="119">
                  <c:v>/*/Platforms/Platform/Instruments/Instrument/Characteristics/Characteristic/Name</c:v>
                </c:pt>
                <c:pt idx="120">
                  <c:v>/*/Platforms/Platform/Instruments/Instrument/Characteristics/Characteristic/Unit</c:v>
                </c:pt>
                <c:pt idx="121">
                  <c:v>/*/Platforms/Platform/Instruments/Instrument/Characteristics/Characteristic/Value</c:v>
                </c:pt>
                <c:pt idx="122">
                  <c:v>/*/Spatial/OrbitParameters/InclinationAngle</c:v>
                </c:pt>
                <c:pt idx="123">
                  <c:v>/*/Spatial/OrbitParameters/NumberOfOrbits</c:v>
                </c:pt>
                <c:pt idx="124">
                  <c:v>/*/Spatial/OrbitParameters/Period</c:v>
                </c:pt>
                <c:pt idx="125">
                  <c:v>/*/Spatial/OrbitParameters/StartCircularLatitude</c:v>
                </c:pt>
                <c:pt idx="126">
                  <c:v>/*/Spatial/OrbitParameters/SwathWidth</c:v>
                </c:pt>
                <c:pt idx="127">
                  <c:v>/*/Temporal/SingleDateTime</c:v>
                </c:pt>
                <c:pt idx="128">
                  <c:v>/*/Platforms/Platform/Instruments/Instrument/NumberOfSensors</c:v>
                </c:pt>
                <c:pt idx="129">
                  <c:v>/*/AdditionalAttributes/AdditionalAttribute/MeasurementResolution</c:v>
                </c:pt>
                <c:pt idx="130">
                  <c:v>/*/AdditionalAttributes/AdditionalAttribute/ParameterValueAccuracy</c:v>
                </c:pt>
                <c:pt idx="131">
                  <c:v>/*/Spatial/VerticalSpatialDomain/Type</c:v>
                </c:pt>
                <c:pt idx="132">
                  <c:v>/*/Spatial/VerticalSpatialDomain/Value</c:v>
                </c:pt>
                <c:pt idx="133">
                  <c:v>/*/AdditionalAttributes/AdditionalAttribute/Value</c:v>
                </c:pt>
                <c:pt idx="134">
                  <c:v>/*/ScienceKeywords/ScienceKeyword/VariableLevel1Keyword/VariableLevel2Keyword/VariableLevel3Keyword</c:v>
                </c:pt>
                <c:pt idx="135">
                  <c:v>/*/AdditionalAttributes/AdditionalAttribute/ValueAccuracyExplanation</c:v>
                </c:pt>
                <c:pt idx="136">
                  <c:v>/*/SpatialInfo/HorizontalCoordinateSystem/GeodeticModel/DenominatorOfFlatteningRatio</c:v>
                </c:pt>
                <c:pt idx="137">
                  <c:v>/*/SpatialInfo/HorizontalCoordinateSystem/GeodeticModel/EllipsoidName</c:v>
                </c:pt>
                <c:pt idx="138">
                  <c:v>/*/SpatialInfo/HorizontalCoordinateSystem/GeodeticModel/SemiMajorAxis</c:v>
                </c:pt>
                <c:pt idx="139">
                  <c:v>/*/SpatialInfo/HorizontalCoordinateSystem/GeographicCoordinateSystem/GeographicCoordinateUnits</c:v>
                </c:pt>
                <c:pt idx="140">
                  <c:v>/*/SpatialInfo/HorizontalCoordinateSystem/GeographicCoordinateSystem/LatitudeResolution</c:v>
                </c:pt>
                <c:pt idx="141">
                  <c:v>/*/SpatialInfo/HorizontalCoordinateSystem/GeographicCoordinateSystem/LongitudeResolution</c:v>
                </c:pt>
                <c:pt idx="142">
                  <c:v>/*/SpatialInfo/VerticalCoordinateSystem/AltitudeSystemDefinition/DatumName</c:v>
                </c:pt>
                <c:pt idx="143">
                  <c:v>/*/SpatialInfo/VerticalCoordinateSystem/AltitudeSystemDefinition/DistanceUnits</c:v>
                </c:pt>
                <c:pt idx="144">
                  <c:v>/*/SpatialInfo/VerticalCoordinateSystem/AltitudeSystemDefinition/EncodingMethod</c:v>
                </c:pt>
                <c:pt idx="145">
                  <c:v>/*/SpatialInfo/VerticalCoordinateSystem/AltitudeSystemDefinition/Resolutions/Resolution</c:v>
                </c:pt>
                <c:pt idx="146">
                  <c:v>/*/Campaigns/Campaign/StartDate</c:v>
                </c:pt>
                <c:pt idx="147">
                  <c:v>/*/Spatial/HorizontalSpatialDomain/Geometry/Line/Point/PointLatitude</c:v>
                </c:pt>
                <c:pt idx="148">
                  <c:v>/*/Spatial/HorizontalSpatialDomain/Geometry/Line/Point/PointLongitude</c:v>
                </c:pt>
              </c:strCache>
            </c:strRef>
          </c:cat>
          <c:val>
            <c:numRef>
              <c:f>CollectionLevelElements!$L$3:$L$151</c:f>
              <c:numCache>
                <c:formatCode>General</c:formatCode>
                <c:ptCount val="149"/>
                <c:pt idx="0">
                  <c:v>11914</c:v>
                </c:pt>
                <c:pt idx="1">
                  <c:v>9664</c:v>
                </c:pt>
                <c:pt idx="2">
                  <c:v>9664</c:v>
                </c:pt>
                <c:pt idx="3">
                  <c:v>9664</c:v>
                </c:pt>
                <c:pt idx="4">
                  <c:v>9503</c:v>
                </c:pt>
                <c:pt idx="5">
                  <c:v>6106</c:v>
                </c:pt>
                <c:pt idx="6">
                  <c:v>6106</c:v>
                </c:pt>
                <c:pt idx="7">
                  <c:v>6031</c:v>
                </c:pt>
                <c:pt idx="8">
                  <c:v>5543</c:v>
                </c:pt>
                <c:pt idx="9">
                  <c:v>5498</c:v>
                </c:pt>
                <c:pt idx="10">
                  <c:v>5359</c:v>
                </c:pt>
                <c:pt idx="11">
                  <c:v>5063</c:v>
                </c:pt>
                <c:pt idx="12">
                  <c:v>4926</c:v>
                </c:pt>
                <c:pt idx="13">
                  <c:v>4926</c:v>
                </c:pt>
                <c:pt idx="14">
                  <c:v>4926</c:v>
                </c:pt>
                <c:pt idx="15">
                  <c:v>4926</c:v>
                </c:pt>
                <c:pt idx="16">
                  <c:v>4925</c:v>
                </c:pt>
                <c:pt idx="17">
                  <c:v>4162</c:v>
                </c:pt>
                <c:pt idx="18">
                  <c:v>4162</c:v>
                </c:pt>
                <c:pt idx="19">
                  <c:v>3897</c:v>
                </c:pt>
                <c:pt idx="20">
                  <c:v>3897</c:v>
                </c:pt>
                <c:pt idx="21">
                  <c:v>3897</c:v>
                </c:pt>
                <c:pt idx="22">
                  <c:v>3667</c:v>
                </c:pt>
                <c:pt idx="23">
                  <c:v>3423</c:v>
                </c:pt>
                <c:pt idx="24">
                  <c:v>3423</c:v>
                </c:pt>
                <c:pt idx="25">
                  <c:v>3109</c:v>
                </c:pt>
                <c:pt idx="26">
                  <c:v>3109</c:v>
                </c:pt>
                <c:pt idx="27">
                  <c:v>3109</c:v>
                </c:pt>
                <c:pt idx="28">
                  <c:v>3071</c:v>
                </c:pt>
                <c:pt idx="29">
                  <c:v>2956</c:v>
                </c:pt>
                <c:pt idx="30">
                  <c:v>2786</c:v>
                </c:pt>
                <c:pt idx="31">
                  <c:v>2673</c:v>
                </c:pt>
                <c:pt idx="32">
                  <c:v>2673</c:v>
                </c:pt>
                <c:pt idx="33">
                  <c:v>2673</c:v>
                </c:pt>
                <c:pt idx="34">
                  <c:v>2673</c:v>
                </c:pt>
                <c:pt idx="35">
                  <c:v>2673</c:v>
                </c:pt>
                <c:pt idx="36">
                  <c:v>2673</c:v>
                </c:pt>
                <c:pt idx="37">
                  <c:v>2673</c:v>
                </c:pt>
                <c:pt idx="38">
                  <c:v>2673</c:v>
                </c:pt>
                <c:pt idx="39">
                  <c:v>2673</c:v>
                </c:pt>
                <c:pt idx="40">
                  <c:v>2672</c:v>
                </c:pt>
                <c:pt idx="41">
                  <c:v>2667</c:v>
                </c:pt>
                <c:pt idx="42">
                  <c:v>2554</c:v>
                </c:pt>
                <c:pt idx="43">
                  <c:v>2548</c:v>
                </c:pt>
                <c:pt idx="44">
                  <c:v>2515</c:v>
                </c:pt>
                <c:pt idx="45">
                  <c:v>2327</c:v>
                </c:pt>
                <c:pt idx="46">
                  <c:v>2301</c:v>
                </c:pt>
                <c:pt idx="47">
                  <c:v>2301</c:v>
                </c:pt>
                <c:pt idx="48">
                  <c:v>2301</c:v>
                </c:pt>
                <c:pt idx="49">
                  <c:v>2301</c:v>
                </c:pt>
                <c:pt idx="50">
                  <c:v>2250</c:v>
                </c:pt>
                <c:pt idx="51">
                  <c:v>2051</c:v>
                </c:pt>
                <c:pt idx="52">
                  <c:v>1818</c:v>
                </c:pt>
                <c:pt idx="53">
                  <c:v>1818</c:v>
                </c:pt>
                <c:pt idx="54">
                  <c:v>1800</c:v>
                </c:pt>
                <c:pt idx="55">
                  <c:v>1758</c:v>
                </c:pt>
                <c:pt idx="56">
                  <c:v>1758</c:v>
                </c:pt>
                <c:pt idx="57">
                  <c:v>1656</c:v>
                </c:pt>
                <c:pt idx="58">
                  <c:v>1656</c:v>
                </c:pt>
                <c:pt idx="59">
                  <c:v>1645</c:v>
                </c:pt>
                <c:pt idx="60">
                  <c:v>1574</c:v>
                </c:pt>
                <c:pt idx="61">
                  <c:v>1569</c:v>
                </c:pt>
                <c:pt idx="62">
                  <c:v>1538</c:v>
                </c:pt>
                <c:pt idx="63">
                  <c:v>1494</c:v>
                </c:pt>
                <c:pt idx="64">
                  <c:v>1401</c:v>
                </c:pt>
                <c:pt idx="65">
                  <c:v>1097</c:v>
                </c:pt>
                <c:pt idx="66">
                  <c:v>1036</c:v>
                </c:pt>
                <c:pt idx="67">
                  <c:v>993</c:v>
                </c:pt>
                <c:pt idx="68">
                  <c:v>962</c:v>
                </c:pt>
                <c:pt idx="69">
                  <c:v>749</c:v>
                </c:pt>
                <c:pt idx="70">
                  <c:v>717</c:v>
                </c:pt>
                <c:pt idx="71">
                  <c:v>678</c:v>
                </c:pt>
                <c:pt idx="72">
                  <c:v>656</c:v>
                </c:pt>
                <c:pt idx="73">
                  <c:v>656</c:v>
                </c:pt>
                <c:pt idx="74">
                  <c:v>656</c:v>
                </c:pt>
                <c:pt idx="75">
                  <c:v>656</c:v>
                </c:pt>
                <c:pt idx="76">
                  <c:v>656</c:v>
                </c:pt>
                <c:pt idx="77">
                  <c:v>646</c:v>
                </c:pt>
                <c:pt idx="78">
                  <c:v>646</c:v>
                </c:pt>
                <c:pt idx="79">
                  <c:v>646</c:v>
                </c:pt>
                <c:pt idx="80">
                  <c:v>646</c:v>
                </c:pt>
                <c:pt idx="81">
                  <c:v>635</c:v>
                </c:pt>
                <c:pt idx="82">
                  <c:v>602</c:v>
                </c:pt>
                <c:pt idx="83">
                  <c:v>554</c:v>
                </c:pt>
                <c:pt idx="84">
                  <c:v>536</c:v>
                </c:pt>
                <c:pt idx="85">
                  <c:v>536</c:v>
                </c:pt>
                <c:pt idx="86">
                  <c:v>510</c:v>
                </c:pt>
                <c:pt idx="87">
                  <c:v>472</c:v>
                </c:pt>
                <c:pt idx="88">
                  <c:v>472</c:v>
                </c:pt>
                <c:pt idx="89">
                  <c:v>448</c:v>
                </c:pt>
                <c:pt idx="90">
                  <c:v>415</c:v>
                </c:pt>
                <c:pt idx="91">
                  <c:v>415</c:v>
                </c:pt>
                <c:pt idx="92">
                  <c:v>415</c:v>
                </c:pt>
                <c:pt idx="93">
                  <c:v>415</c:v>
                </c:pt>
                <c:pt idx="94">
                  <c:v>415</c:v>
                </c:pt>
                <c:pt idx="95">
                  <c:v>410</c:v>
                </c:pt>
                <c:pt idx="96">
                  <c:v>364</c:v>
                </c:pt>
                <c:pt idx="97">
                  <c:v>321</c:v>
                </c:pt>
                <c:pt idx="98">
                  <c:v>313</c:v>
                </c:pt>
                <c:pt idx="99">
                  <c:v>313</c:v>
                </c:pt>
                <c:pt idx="100">
                  <c:v>312</c:v>
                </c:pt>
                <c:pt idx="101">
                  <c:v>312</c:v>
                </c:pt>
                <c:pt idx="102">
                  <c:v>251</c:v>
                </c:pt>
                <c:pt idx="103">
                  <c:v>164</c:v>
                </c:pt>
                <c:pt idx="104">
                  <c:v>164</c:v>
                </c:pt>
                <c:pt idx="105">
                  <c:v>163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116</c:v>
                </c:pt>
                <c:pt idx="112">
                  <c:v>116</c:v>
                </c:pt>
                <c:pt idx="113">
                  <c:v>116</c:v>
                </c:pt>
                <c:pt idx="114">
                  <c:v>116</c:v>
                </c:pt>
                <c:pt idx="115">
                  <c:v>116</c:v>
                </c:pt>
                <c:pt idx="116">
                  <c:v>103</c:v>
                </c:pt>
                <c:pt idx="117">
                  <c:v>73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68</c:v>
                </c:pt>
                <c:pt idx="126">
                  <c:v>68</c:v>
                </c:pt>
                <c:pt idx="127">
                  <c:v>67</c:v>
                </c:pt>
                <c:pt idx="128">
                  <c:v>58</c:v>
                </c:pt>
                <c:pt idx="129">
                  <c:v>56</c:v>
                </c:pt>
                <c:pt idx="130">
                  <c:v>40</c:v>
                </c:pt>
                <c:pt idx="131">
                  <c:v>32</c:v>
                </c:pt>
                <c:pt idx="132">
                  <c:v>32</c:v>
                </c:pt>
                <c:pt idx="133">
                  <c:v>28</c:v>
                </c:pt>
                <c:pt idx="134">
                  <c:v>24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CollectionLevelElements!$A$3:$A$151</c:f>
              <c:strCache>
                <c:ptCount val="149"/>
                <c:pt idx="0">
                  <c:v>/*/SpatialKeywords/Keyword</c:v>
                </c:pt>
                <c:pt idx="1">
                  <c:v>/*/ScienceKeywords/ScienceKeyword/CategoryKeyword</c:v>
                </c:pt>
                <c:pt idx="2">
                  <c:v>/*/ScienceKeywords/ScienceKeyword/TermKeyword</c:v>
                </c:pt>
                <c:pt idx="3">
                  <c:v>/*/ScienceKeywords/ScienceKeyword/TopicKeyword</c:v>
                </c:pt>
                <c:pt idx="4">
                  <c:v>/*/ScienceKeywords/ScienceKeyword/VariableLevel1Keyword/Value</c:v>
                </c:pt>
                <c:pt idx="5">
                  <c:v>/*/Contacts/Contact/OrganizationPhones/Phone/Number</c:v>
                </c:pt>
                <c:pt idx="6">
                  <c:v>/*/Contacts/Contact/OrganizationPhones/Phone/Type</c:v>
                </c:pt>
                <c:pt idx="7">
                  <c:v>/*/Platforms/Platform/Instruments/Instrument/Sensors/Sensor/ShortName</c:v>
                </c:pt>
                <c:pt idx="8">
                  <c:v>/*/Platforms/Platform/Instruments/Instrument/ShortName</c:v>
                </c:pt>
                <c:pt idx="9">
                  <c:v>/*/Platforms/Platform/Instruments/Instrument/Sensors/Sensor/LongName</c:v>
                </c:pt>
                <c:pt idx="10">
                  <c:v>/*/Contacts/Contact/Role</c:v>
                </c:pt>
                <c:pt idx="11">
                  <c:v>/*/Contacts/Contact/OrganizationEmails/Email</c:v>
                </c:pt>
                <c:pt idx="12">
                  <c:v>/*/Contacts/Contact/OrganizationAddresses/Address/City</c:v>
                </c:pt>
                <c:pt idx="13">
                  <c:v>/*/Contacts/Contact/OrganizationAddresses/Address/Country</c:v>
                </c:pt>
                <c:pt idx="14">
                  <c:v>/*/Contacts/Contact/OrganizationAddresses/Address/PostalCode</c:v>
                </c:pt>
                <c:pt idx="15">
                  <c:v>/*/Contacts/Contact/OrganizationAddresses/Address/StateProvince</c:v>
                </c:pt>
                <c:pt idx="16">
                  <c:v>/*/Contacts/Contact/OrganizationAddresses/Address/StreetAddress</c:v>
                </c:pt>
                <c:pt idx="17">
                  <c:v>/*/OnlineResources/OnlineResource/Type</c:v>
                </c:pt>
                <c:pt idx="18">
                  <c:v>/*/OnlineResources/OnlineResource/URL</c:v>
                </c:pt>
                <c:pt idx="19">
                  <c:v>/*/Platforms/Platform/LongName</c:v>
                </c:pt>
                <c:pt idx="20">
                  <c:v>/*/Platforms/Platform/ShortName</c:v>
                </c:pt>
                <c:pt idx="21">
                  <c:v>/*/Platforms/Platform/Type</c:v>
                </c:pt>
                <c:pt idx="22">
                  <c:v>/*/Platforms/Platform/Instruments/Instrument/LongName</c:v>
                </c:pt>
                <c:pt idx="23">
                  <c:v>/*/Contacts/Contact/ContactPersons/ContactPerson/FirstName</c:v>
                </c:pt>
                <c:pt idx="24">
                  <c:v>/*/Contacts/Contact/ContactPersons/ContactPerson/LastName</c:v>
                </c:pt>
                <c:pt idx="25">
                  <c:v>/*/AdditionalAttributes/AdditionalAttribute/DataType</c:v>
                </c:pt>
                <c:pt idx="26">
                  <c:v>/*/AdditionalAttributes/AdditionalAttribute/Description</c:v>
                </c:pt>
                <c:pt idx="27">
                  <c:v>/*/AdditionalAttributes/AdditionalAttribute/Name</c:v>
                </c:pt>
                <c:pt idx="28">
                  <c:v>/*/Campaigns/Campaign/ShortName</c:v>
                </c:pt>
                <c:pt idx="29">
                  <c:v>/*/OnlineResources/OnlineResource/Description</c:v>
                </c:pt>
                <c:pt idx="30">
                  <c:v>/*/Contacts/Contact/OrganizationName</c:v>
                </c:pt>
                <c:pt idx="31">
                  <c:v>/*/DataSetId</c:v>
                </c:pt>
                <c:pt idx="32">
                  <c:v>/*/Description</c:v>
                </c:pt>
                <c:pt idx="33">
                  <c:v>/*/InsertTime</c:v>
                </c:pt>
                <c:pt idx="34">
                  <c:v>/*/LastUpdate</c:v>
                </c:pt>
                <c:pt idx="35">
                  <c:v>/*/LongName</c:v>
                </c:pt>
                <c:pt idx="36">
                  <c:v>/*/Orderable</c:v>
                </c:pt>
                <c:pt idx="37">
                  <c:v>/*/ShortName</c:v>
                </c:pt>
                <c:pt idx="38">
                  <c:v>/*/VersionId</c:v>
                </c:pt>
                <c:pt idx="39">
                  <c:v>/*/Visible</c:v>
                </c:pt>
                <c:pt idx="40">
                  <c:v>/*/ArchiveCenter</c:v>
                </c:pt>
                <c:pt idx="41">
                  <c:v>/*/Spatial/GranuleSpatialRepresentation</c:v>
                </c:pt>
                <c:pt idx="42">
                  <c:v>/*/Temporal/RangeDateTime/BeginningDateTime</c:v>
                </c:pt>
                <c:pt idx="43">
                  <c:v>/*/Campaigns/Campaign/LongName</c:v>
                </c:pt>
                <c:pt idx="44">
                  <c:v>/*/Spatial/HorizontalSpatialDomain/Geometry/CoordinateSystem</c:v>
                </c:pt>
                <c:pt idx="45">
                  <c:v>/*/ProcessingLevelId</c:v>
                </c:pt>
                <c:pt idx="46">
                  <c:v>/*/Spatial/HorizontalSpatialDomain/Geometry/BoundingRectangle/EastBoundingCoordinate</c:v>
                </c:pt>
                <c:pt idx="47">
                  <c:v>/*/Spatial/HorizontalSpatialDomain/Geometry/BoundingRectangle/NorthBoundingCoordinate</c:v>
                </c:pt>
                <c:pt idx="48">
                  <c:v>/*/Spatial/HorizontalSpatialDomain/Geometry/BoundingRectangle/SouthBoundingCoordinate</c:v>
                </c:pt>
                <c:pt idx="49">
                  <c:v>/*/Spatial/HorizontalSpatialDomain/Geometry/BoundingRectangle/WestBoundingCoordinate</c:v>
                </c:pt>
                <c:pt idx="50">
                  <c:v>/*/AssociatedDIFs/DIF/EntryId</c:v>
                </c:pt>
                <c:pt idx="51">
                  <c:v>/*/Temporal/RangeDateTime/EndingDateTime</c:v>
                </c:pt>
                <c:pt idx="52">
                  <c:v>/*/CitationForExternalPublication</c:v>
                </c:pt>
                <c:pt idx="53">
                  <c:v>/*/CollectionState</c:v>
                </c:pt>
                <c:pt idx="54">
                  <c:v>/*/Spatial/SpatialCoverageType</c:v>
                </c:pt>
                <c:pt idx="55">
                  <c:v>/*/AssociatedBrowseImageUrls/ProviderBrowseUrl/FileSize</c:v>
                </c:pt>
                <c:pt idx="56">
                  <c:v>/*/AssociatedBrowseImageUrls/ProviderBrowseUrl/URL</c:v>
                </c:pt>
                <c:pt idx="57">
                  <c:v>/*/Contacts/Contact/HoursOfService</c:v>
                </c:pt>
                <c:pt idx="58">
                  <c:v>/*/OnlineAccessURLs/OnlineAccessURL/URL</c:v>
                </c:pt>
                <c:pt idx="59">
                  <c:v>/*/ProcessingCenter</c:v>
                </c:pt>
                <c:pt idx="60">
                  <c:v>/*/ProcessingLevelDescription</c:v>
                </c:pt>
                <c:pt idx="61">
                  <c:v>/*/Price</c:v>
                </c:pt>
                <c:pt idx="62">
                  <c:v>/*/Platforms/Platform/Instruments/Instrument/Sensors/Sensor/Technique</c:v>
                </c:pt>
                <c:pt idx="63">
                  <c:v>/*/OnlineAccessURLs/OnlineAccessURL/URLDescription</c:v>
                </c:pt>
                <c:pt idx="64">
                  <c:v>/*/MaintenanceAndUpdateFrequency</c:v>
                </c:pt>
                <c:pt idx="65">
                  <c:v>/*/Contacts/Contact/Instructions</c:v>
                </c:pt>
                <c:pt idx="66">
                  <c:v>/*/RevisionDate</c:v>
                </c:pt>
                <c:pt idx="67">
                  <c:v>/*/Contacts/Contact/ContactPersons/ContactPerson/MiddleName</c:v>
                </c:pt>
                <c:pt idx="68">
                  <c:v>/*/RestrictionComment</c:v>
                </c:pt>
                <c:pt idx="69">
                  <c:v>/*/OnlineAccessURLs/OnlineAccessURL/MimeType</c:v>
                </c:pt>
                <c:pt idx="70">
                  <c:v>/*/RestrictionFlag</c:v>
                </c:pt>
                <c:pt idx="71">
                  <c:v>/*/Platforms/Platform/Instruments/Instrument/OperationModes/OperationMode</c:v>
                </c:pt>
                <c:pt idx="72">
                  <c:v>/*/Temporal/DateType</c:v>
                </c:pt>
                <c:pt idx="73">
                  <c:v>/*/Temporal/EndsAtPresentFlag</c:v>
                </c:pt>
                <c:pt idx="74">
                  <c:v>/*/Temporal/PrecisionOfSeconds</c:v>
                </c:pt>
                <c:pt idx="75">
                  <c:v>/*/Temporal/TemporalRangeType</c:v>
                </c:pt>
                <c:pt idx="76">
                  <c:v>/*/Temporal/TimeType</c:v>
                </c:pt>
                <c:pt idx="77">
                  <c:v>/*/CollectionAssociations/CollectionAssociation/CollectionType</c:v>
                </c:pt>
                <c:pt idx="78">
                  <c:v>/*/CollectionAssociations/CollectionAssociation/CollectionUse</c:v>
                </c:pt>
                <c:pt idx="79">
                  <c:v>/*/CollectionAssociations/CollectionAssociation/ShortName</c:v>
                </c:pt>
                <c:pt idx="80">
                  <c:v>/*/CollectionAssociations/CollectionAssociation/VersionId</c:v>
                </c:pt>
                <c:pt idx="81">
                  <c:v>/*/DataFormat</c:v>
                </c:pt>
                <c:pt idx="82">
                  <c:v>/*/SuggestedUsage</c:v>
                </c:pt>
                <c:pt idx="83">
                  <c:v>/*/Platforms/Platform/Instruments/Instrument/Technique</c:v>
                </c:pt>
                <c:pt idx="84">
                  <c:v>/*/Spatial/HorizontalSpatialDomain/Geometry/GPolygon/Boundary/Point/PointLatitude</c:v>
                </c:pt>
                <c:pt idx="85">
                  <c:v>/*/Spatial/HorizontalSpatialDomain/Geometry/GPolygon/Boundary/Point/PointLongitude</c:v>
                </c:pt>
                <c:pt idx="86">
                  <c:v>/*/VersionDescription</c:v>
                </c:pt>
                <c:pt idx="87">
                  <c:v>/*/CSDTDescriptions/CSDTDescription/Implementation</c:v>
                </c:pt>
                <c:pt idx="88">
                  <c:v>/*/CSDTDescriptions/CSDTDescription/PrimaryCSDT</c:v>
                </c:pt>
                <c:pt idx="89">
                  <c:v>/*/ScienceKeywords/ScienceKeyword/VariableLevel1Keyword/VariableLevel2Keyword/Value</c:v>
                </c:pt>
                <c:pt idx="90">
                  <c:v>/*/Platforms/Platform/Characteristics/Characteristic/DataType</c:v>
                </c:pt>
                <c:pt idx="91">
                  <c:v>/*/Platforms/Platform/Characteristics/Characteristic/Description</c:v>
                </c:pt>
                <c:pt idx="92">
                  <c:v>/*/Platforms/Platform/Characteristics/Characteristic/Name</c:v>
                </c:pt>
                <c:pt idx="93">
                  <c:v>/*/Platforms/Platform/Characteristics/Characteristic/Unit</c:v>
                </c:pt>
                <c:pt idx="94">
                  <c:v>/*/Platforms/Platform/Characteristics/Characteristic/Value</c:v>
                </c:pt>
                <c:pt idx="95">
                  <c:v>/*/Contacts/Contact/ContactPersons/ContactPerson/JobPosition</c:v>
                </c:pt>
                <c:pt idx="96">
                  <c:v>/*/TemporalKeywords/Keyword</c:v>
                </c:pt>
                <c:pt idx="97">
                  <c:v>/*/CSDTDescriptions/CSDTDescription/CSDTComments</c:v>
                </c:pt>
                <c:pt idx="98">
                  <c:v>/*/AdditionalAttributes/AdditionalAttribute/ParameterRangeBegin</c:v>
                </c:pt>
                <c:pt idx="99">
                  <c:v>/*/AdditionalAttributes/AdditionalAttribute/ParameterRangeEnd</c:v>
                </c:pt>
                <c:pt idx="100">
                  <c:v>/*/CSDTDescriptions/CSDTDescription/IndirectReference</c:v>
                </c:pt>
                <c:pt idx="101">
                  <c:v>/*/ScienceKeywords/ScienceKeyword/DetailedVariableKeyword</c:v>
                </c:pt>
                <c:pt idx="102">
                  <c:v>/*/AdditionalAttributes/AdditionalAttribute/ParameterUnitsOfMeasure</c:v>
                </c:pt>
                <c:pt idx="103">
                  <c:v>/*/Spatial/HorizontalSpatialDomain/Geometry/Point/PointLatitude</c:v>
                </c:pt>
                <c:pt idx="104">
                  <c:v>/*/Spatial/HorizontalSpatialDomain/Geometry/Point/PointLongitude</c:v>
                </c:pt>
                <c:pt idx="105">
                  <c:v>/*/SpatialInfo/SpatialCoverageType</c:v>
                </c:pt>
                <c:pt idx="106">
                  <c:v>/*/Platforms/Platform/Instruments/Instrument/Sensors/Sensor/Characteristics/Characteristic/DataType</c:v>
                </c:pt>
                <c:pt idx="107">
                  <c:v>/*/Platforms/Platform/Instruments/Instrument/Sensors/Sensor/Characteristics/Characteristic/Description</c:v>
                </c:pt>
                <c:pt idx="108">
                  <c:v>/*/Platforms/Platform/Instruments/Instrument/Sensors/Sensor/Characteristics/Characteristic/Name</c:v>
                </c:pt>
                <c:pt idx="109">
                  <c:v>/*/Platforms/Platform/Instruments/Instrument/Sensors/Sensor/Characteristics/Characteristic/Unit</c:v>
                </c:pt>
                <c:pt idx="110">
                  <c:v>/*/Platforms/Platform/Instruments/Instrument/Sensors/Sensor/Characteristics/Characteristic/Value</c:v>
                </c:pt>
                <c:pt idx="111">
                  <c:v>/*/TwoDCoordinateSystems/TwoDCoordinateSystem/Coordinate1/MaximumValue</c:v>
                </c:pt>
                <c:pt idx="112">
                  <c:v>/*/TwoDCoordinateSystems/TwoDCoordinateSystem/Coordinate1/MinimumValue</c:v>
                </c:pt>
                <c:pt idx="113">
                  <c:v>/*/TwoDCoordinateSystems/TwoDCoordinateSystem/Coordinate2/MaximumValue</c:v>
                </c:pt>
                <c:pt idx="114">
                  <c:v>/*/TwoDCoordinateSystems/TwoDCoordinateSystem/Coordinate2/MinimumValue</c:v>
                </c:pt>
                <c:pt idx="115">
                  <c:v>/*/TwoDCoordinateSystems/TwoDCoordinateSystem/TwoDCoordinateSystemName</c:v>
                </c:pt>
                <c:pt idx="116">
                  <c:v>/*/Spatial/HorizontalSpatialDomain/ZoneIdentifier</c:v>
                </c:pt>
                <c:pt idx="117">
                  <c:v>/*/Platforms/Platform/Instruments/Instrument/Characteristics/Characteristic/DataType</c:v>
                </c:pt>
                <c:pt idx="118">
                  <c:v>/*/Platforms/Platform/Instruments/Instrument/Characteristics/Characteristic/Description</c:v>
                </c:pt>
                <c:pt idx="119">
                  <c:v>/*/Platforms/Platform/Instruments/Instrument/Characteristics/Characteristic/Name</c:v>
                </c:pt>
                <c:pt idx="120">
                  <c:v>/*/Platforms/Platform/Instruments/Instrument/Characteristics/Characteristic/Unit</c:v>
                </c:pt>
                <c:pt idx="121">
                  <c:v>/*/Platforms/Platform/Instruments/Instrument/Characteristics/Characteristic/Value</c:v>
                </c:pt>
                <c:pt idx="122">
                  <c:v>/*/Spatial/OrbitParameters/InclinationAngle</c:v>
                </c:pt>
                <c:pt idx="123">
                  <c:v>/*/Spatial/OrbitParameters/NumberOfOrbits</c:v>
                </c:pt>
                <c:pt idx="124">
                  <c:v>/*/Spatial/OrbitParameters/Period</c:v>
                </c:pt>
                <c:pt idx="125">
                  <c:v>/*/Spatial/OrbitParameters/StartCircularLatitude</c:v>
                </c:pt>
                <c:pt idx="126">
                  <c:v>/*/Spatial/OrbitParameters/SwathWidth</c:v>
                </c:pt>
                <c:pt idx="127">
                  <c:v>/*/Temporal/SingleDateTime</c:v>
                </c:pt>
                <c:pt idx="128">
                  <c:v>/*/Platforms/Platform/Instruments/Instrument/NumberOfSensors</c:v>
                </c:pt>
                <c:pt idx="129">
                  <c:v>/*/AdditionalAttributes/AdditionalAttribute/MeasurementResolution</c:v>
                </c:pt>
                <c:pt idx="130">
                  <c:v>/*/AdditionalAttributes/AdditionalAttribute/ParameterValueAccuracy</c:v>
                </c:pt>
                <c:pt idx="131">
                  <c:v>/*/Spatial/VerticalSpatialDomain/Type</c:v>
                </c:pt>
                <c:pt idx="132">
                  <c:v>/*/Spatial/VerticalSpatialDomain/Value</c:v>
                </c:pt>
                <c:pt idx="133">
                  <c:v>/*/AdditionalAttributes/AdditionalAttribute/Value</c:v>
                </c:pt>
                <c:pt idx="134">
                  <c:v>/*/ScienceKeywords/ScienceKeyword/VariableLevel1Keyword/VariableLevel2Keyword/VariableLevel3Keyword</c:v>
                </c:pt>
                <c:pt idx="135">
                  <c:v>/*/AdditionalAttributes/AdditionalAttribute/ValueAccuracyExplanation</c:v>
                </c:pt>
                <c:pt idx="136">
                  <c:v>/*/SpatialInfo/HorizontalCoordinateSystem/GeodeticModel/DenominatorOfFlatteningRatio</c:v>
                </c:pt>
                <c:pt idx="137">
                  <c:v>/*/SpatialInfo/HorizontalCoordinateSystem/GeodeticModel/EllipsoidName</c:v>
                </c:pt>
                <c:pt idx="138">
                  <c:v>/*/SpatialInfo/HorizontalCoordinateSystem/GeodeticModel/SemiMajorAxis</c:v>
                </c:pt>
                <c:pt idx="139">
                  <c:v>/*/SpatialInfo/HorizontalCoordinateSystem/GeographicCoordinateSystem/GeographicCoordinateUnits</c:v>
                </c:pt>
                <c:pt idx="140">
                  <c:v>/*/SpatialInfo/HorizontalCoordinateSystem/GeographicCoordinateSystem/LatitudeResolution</c:v>
                </c:pt>
                <c:pt idx="141">
                  <c:v>/*/SpatialInfo/HorizontalCoordinateSystem/GeographicCoordinateSystem/LongitudeResolution</c:v>
                </c:pt>
                <c:pt idx="142">
                  <c:v>/*/SpatialInfo/VerticalCoordinateSystem/AltitudeSystemDefinition/DatumName</c:v>
                </c:pt>
                <c:pt idx="143">
                  <c:v>/*/SpatialInfo/VerticalCoordinateSystem/AltitudeSystemDefinition/DistanceUnits</c:v>
                </c:pt>
                <c:pt idx="144">
                  <c:v>/*/SpatialInfo/VerticalCoordinateSystem/AltitudeSystemDefinition/EncodingMethod</c:v>
                </c:pt>
                <c:pt idx="145">
                  <c:v>/*/SpatialInfo/VerticalCoordinateSystem/AltitudeSystemDefinition/Resolutions/Resolution</c:v>
                </c:pt>
                <c:pt idx="146">
                  <c:v>/*/Campaigns/Campaign/StartDate</c:v>
                </c:pt>
                <c:pt idx="147">
                  <c:v>/*/Spatial/HorizontalSpatialDomain/Geometry/Line/Point/PointLatitude</c:v>
                </c:pt>
                <c:pt idx="148">
                  <c:v>/*/Spatial/HorizontalSpatialDomain/Geometry/Line/Point/PointLongitude</c:v>
                </c:pt>
              </c:strCache>
            </c:strRef>
          </c:cat>
          <c:val>
            <c:numRef>
              <c:f>CollectionLevelElements!$M$3:$M$151</c:f>
              <c:numCache>
                <c:formatCode>General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70560"/>
        <c:axId val="146372096"/>
      </c:barChart>
      <c:catAx>
        <c:axId val="14637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72096"/>
        <c:crosses val="autoZero"/>
        <c:auto val="1"/>
        <c:lblAlgn val="ctr"/>
        <c:lblOffset val="100"/>
        <c:noMultiLvlLbl val="0"/>
      </c:catAx>
      <c:valAx>
        <c:axId val="14637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37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66</xdr:row>
      <xdr:rowOff>19050</xdr:rowOff>
    </xdr:from>
    <xdr:to>
      <xdr:col>59</xdr:col>
      <xdr:colOff>361950</xdr:colOff>
      <xdr:row>141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tabSelected="1" workbookViewId="0">
      <selection activeCell="E4" sqref="E4"/>
    </sheetView>
  </sheetViews>
  <sheetFormatPr defaultColWidth="10.85546875" defaultRowHeight="12.75" x14ac:dyDescent="0.2"/>
  <cols>
    <col min="1" max="1" width="85.42578125" style="3" bestFit="1" customWidth="1"/>
    <col min="2" max="2" width="10.85546875" style="3"/>
    <col min="3" max="3" width="7" style="3" bestFit="1" customWidth="1"/>
    <col min="4" max="4" width="8.28515625" style="3" customWidth="1"/>
    <col min="5" max="5" width="6.28515625" style="3" bestFit="1" customWidth="1"/>
    <col min="6" max="6" width="188.85546875" style="3" customWidth="1"/>
    <col min="7" max="16384" width="10.85546875" style="3"/>
  </cols>
  <sheetData>
    <row r="2" spans="1:6" ht="15" x14ac:dyDescent="0.25">
      <c r="B2" s="3">
        <f>SUM(B4:B89)</f>
        <v>59280</v>
      </c>
      <c r="C2" s="3">
        <f>SUM(C4:C89)</f>
        <v>59280</v>
      </c>
      <c r="D2" s="16">
        <f>C2/B2</f>
        <v>1</v>
      </c>
      <c r="E2" s="3">
        <f>86-SUM(E4:E89)</f>
        <v>0</v>
      </c>
    </row>
    <row r="3" spans="1:6" s="23" customFormat="1" x14ac:dyDescent="0.2">
      <c r="A3" s="23" t="s">
        <v>604</v>
      </c>
      <c r="B3" s="23" t="s">
        <v>605</v>
      </c>
      <c r="C3" s="23" t="s">
        <v>608</v>
      </c>
      <c r="D3" s="23" t="s">
        <v>606</v>
      </c>
      <c r="E3" s="23" t="s">
        <v>653</v>
      </c>
      <c r="F3" s="23" t="s">
        <v>603</v>
      </c>
    </row>
    <row r="4" spans="1:6" ht="15" x14ac:dyDescent="0.25">
      <c r="A4" s="4" t="s">
        <v>16</v>
      </c>
      <c r="B4" s="14">
        <v>1657</v>
      </c>
      <c r="C4" s="15">
        <f t="shared" ref="C4:C35" si="0">B4*E4</f>
        <v>1657</v>
      </c>
      <c r="D4" s="13">
        <f t="shared" ref="D4:D35" si="1">B4/B$2</f>
        <v>2.7952091767881243E-2</v>
      </c>
      <c r="E4" s="2">
        <f>IF(ISNA(F4),0,1)</f>
        <v>1</v>
      </c>
      <c r="F4" s="3" t="str">
        <f>VLOOKUP(A4,'Crosswalk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name/gco:CharacterString</v>
      </c>
    </row>
    <row r="5" spans="1:6" ht="15" x14ac:dyDescent="0.25">
      <c r="A5" s="4" t="s">
        <v>597</v>
      </c>
      <c r="B5" s="14">
        <v>3440</v>
      </c>
      <c r="C5" s="15">
        <f t="shared" si="0"/>
        <v>3440</v>
      </c>
      <c r="D5" s="13">
        <f t="shared" si="1"/>
        <v>5.8029689608636977E-2</v>
      </c>
      <c r="E5" s="2">
        <f t="shared" ref="E5:E68" si="2">IF(ISNA(F5),0,1)</f>
        <v>1</v>
      </c>
      <c r="F5" s="3" t="str">
        <f>VLOOKUP(A5,'Crosswalk Data'!A$4:B$614,2,FALSE)</f>
        <v>Path depends on AdditionalAttribute Type</v>
      </c>
    </row>
    <row r="6" spans="1:6" ht="15" x14ac:dyDescent="0.25">
      <c r="A6" s="4" t="s">
        <v>36</v>
      </c>
      <c r="B6" s="14">
        <v>6</v>
      </c>
      <c r="C6" s="15">
        <f t="shared" si="0"/>
        <v>6</v>
      </c>
      <c r="D6" s="13">
        <f t="shared" si="1"/>
        <v>1.0121457489878542E-4</v>
      </c>
      <c r="E6" s="2">
        <f t="shared" si="2"/>
        <v>1</v>
      </c>
      <c r="F6" s="3" t="str">
        <f>VLOOKUP(A6,'Crosswalk Data'!A$4:B$614,2,FALSE)</f>
        <v>/gmi:MI_Metadata/gmd:identificationInfo/gmd:MD_DataIdentification/gmd:graphicOverview/gmd:MD_BrowseGraphic/gmd:fileDescription/gco:CharacterString</v>
      </c>
    </row>
    <row r="7" spans="1:6" ht="15" x14ac:dyDescent="0.25">
      <c r="A7" s="4" t="s">
        <v>38</v>
      </c>
      <c r="B7" s="14">
        <v>259</v>
      </c>
      <c r="C7" s="15">
        <f t="shared" si="0"/>
        <v>259</v>
      </c>
      <c r="D7" s="13">
        <f t="shared" si="1"/>
        <v>4.3690958164642373E-3</v>
      </c>
      <c r="E7" s="2">
        <f t="shared" si="2"/>
        <v>1</v>
      </c>
      <c r="F7" s="3" t="str">
        <f>VLOOKUP(A7,'Crosswalk Data'!A$4:B$614,2,FALSE)</f>
        <v>/gmi:MI_Metadata/gmd:identificationInfo/gmd:MD_DataIdentification/gmd:graphicOverview/gmd:MD_BrowseGraphic/gmd:fileDescription/gco:CharacterString</v>
      </c>
    </row>
    <row r="8" spans="1:6" ht="15" x14ac:dyDescent="0.25">
      <c r="A8" s="4" t="s">
        <v>39</v>
      </c>
      <c r="B8" s="14">
        <v>137</v>
      </c>
      <c r="C8" s="15">
        <f t="shared" si="0"/>
        <v>137</v>
      </c>
      <c r="D8" s="13">
        <f t="shared" si="1"/>
        <v>2.3110661268556008E-3</v>
      </c>
      <c r="E8" s="2">
        <f t="shared" si="2"/>
        <v>1</v>
      </c>
      <c r="F8" s="3" t="str">
        <f>VLOOKUP(A8,'Crosswalk Data'!A$4:B$614,2,FALSE)</f>
        <v>/gmi:MI_Metadata/gmd:identificationInfo/gmd:MD_DataIdentification/gmd:graphicOverview/gmd:MD_BrowseGraphic/gmd:fileType/gco:CharacterString</v>
      </c>
    </row>
    <row r="9" spans="1:6" ht="15" x14ac:dyDescent="0.25">
      <c r="A9" s="4" t="s">
        <v>41</v>
      </c>
      <c r="B9" s="14">
        <v>259</v>
      </c>
      <c r="C9" s="15">
        <f t="shared" si="0"/>
        <v>259</v>
      </c>
      <c r="D9" s="13">
        <f t="shared" si="1"/>
        <v>4.3690958164642373E-3</v>
      </c>
      <c r="E9" s="2">
        <f t="shared" si="2"/>
        <v>1</v>
      </c>
      <c r="F9" s="3" t="str">
        <f>VLOOKUP(A9,'Crosswalk Data'!A$4:B$614,2,FALSE)</f>
        <v>/gmi:MI_Metadata/gmd:identificationInfo/gmd:MD_DataIdentification/gmd:graphicOverview/gmd:MD_BrowseGraphic/gmd:fileName/gmx:FileName/@src</v>
      </c>
    </row>
    <row r="10" spans="1:6" ht="15" x14ac:dyDescent="0.25">
      <c r="A10" s="4" t="s">
        <v>47</v>
      </c>
      <c r="B10" s="14">
        <v>163</v>
      </c>
      <c r="C10" s="15">
        <f t="shared" si="0"/>
        <v>163</v>
      </c>
      <c r="D10" s="13">
        <f t="shared" si="1"/>
        <v>2.7496626180836706E-3</v>
      </c>
      <c r="E10" s="2">
        <f t="shared" si="2"/>
        <v>1</v>
      </c>
      <c r="F10" s="3" t="str">
        <f>VLOOKUP(A10,'Crosswalk Data'!A$4:B$614,2,FALSE)</f>
        <v>/gmi:MI_Metadata/gmd:identificationInfo/gmd:MD_DataIdentification/gmd:descriptiveKeywords/gmd:MD_Keywords[gmd:type/gmd:MD_KeywordTypeCode='project']/gmd:keyword/gco:CharacterString</v>
      </c>
    </row>
    <row r="11" spans="1:6" ht="15" x14ac:dyDescent="0.25">
      <c r="A11" s="4" t="s">
        <v>596</v>
      </c>
      <c r="B11" s="14">
        <v>61</v>
      </c>
      <c r="C11" s="15">
        <f t="shared" si="0"/>
        <v>61</v>
      </c>
      <c r="D11" s="13">
        <f t="shared" si="1"/>
        <v>1.0290148448043185E-3</v>
      </c>
      <c r="E11" s="2">
        <f t="shared" si="2"/>
        <v>1</v>
      </c>
      <c r="F11" s="3" t="str">
        <f>VLOOKUP(A11,'Crosswalk Data'!A$4:B$614,2,FALSE)</f>
        <v>/gmi:MI_Metadata/gmd:contentInfo/gmd:MD_ImageDescription/gmd:cloudCoverPercentage/gco:Real</v>
      </c>
    </row>
    <row r="12" spans="1:6" ht="15" x14ac:dyDescent="0.25">
      <c r="A12" s="4" t="s">
        <v>594</v>
      </c>
      <c r="B12" s="14">
        <v>601</v>
      </c>
      <c r="C12" s="15">
        <f t="shared" si="0"/>
        <v>601</v>
      </c>
      <c r="D12" s="13">
        <f t="shared" si="1"/>
        <v>1.0138326585695006E-2</v>
      </c>
      <c r="E12" s="2">
        <f t="shared" si="2"/>
        <v>1</v>
      </c>
      <c r="F12" s="3" t="str">
        <f>VLOOKUP(A12,'Crosswalk Data'!A$4:B$614,2,FALSE)</f>
        <v>/gmi:MI_Metadata/gmd:identificationInfo/gmd:MD_DataIdentification/gmd:aggregationInfo/gmd:MD_AggregateInformation/gmd:aggregateDataSetIdentifier/gmd:MD_Identifier/gmd:code/gco:CharacterString</v>
      </c>
    </row>
    <row r="13" spans="1:6" ht="15" x14ac:dyDescent="0.25">
      <c r="A13" s="4" t="s">
        <v>593</v>
      </c>
      <c r="B13" s="14">
        <v>439</v>
      </c>
      <c r="C13" s="15">
        <f t="shared" si="0"/>
        <v>439</v>
      </c>
      <c r="D13" s="13">
        <f t="shared" si="1"/>
        <v>7.4055330634278001E-3</v>
      </c>
      <c r="E13" s="2">
        <f t="shared" si="2"/>
        <v>1</v>
      </c>
      <c r="F13" s="3" t="str">
        <f>VLOOKUP(A13,'Crosswalk Data'!A$4:B$614,2,FALSE)</f>
        <v>/gmi:MI_Metadata/gmd:identificationInfo/gmd:MD_DataIdentification/gmd:aggregationInfo/gmd:MD_AggregateInformation/gmd:aggregateDataSetIdentifier/gmd:MD_Identifier/gmd:code/gco:CharacterString</v>
      </c>
    </row>
    <row r="14" spans="1:6" ht="15" x14ac:dyDescent="0.25">
      <c r="A14" s="4" t="s">
        <v>592</v>
      </c>
      <c r="B14" s="14">
        <v>439</v>
      </c>
      <c r="C14" s="15">
        <f t="shared" si="0"/>
        <v>439</v>
      </c>
      <c r="D14" s="13">
        <f t="shared" si="1"/>
        <v>7.4055330634278001E-3</v>
      </c>
      <c r="E14" s="2">
        <f t="shared" si="2"/>
        <v>1</v>
      </c>
      <c r="F14" s="3" t="str">
        <f>VLOOKUP(A14,'Crosswalk Data'!A$4:B$614,2,FALSE)</f>
        <v>/gmi:MI_Metadata/gmd:identificationInfo/gmd:MD_DataIdentification/gmd:aggregationInfo/gmd:MD_AggregateInformation/gmd:aggregateDataSetName/gmd:CI_Citation/gmd:edition/gco:CharacterString</v>
      </c>
    </row>
    <row r="15" spans="1:6" ht="15" x14ac:dyDescent="0.25">
      <c r="A15" s="4" t="s">
        <v>102</v>
      </c>
      <c r="B15" s="14">
        <v>644</v>
      </c>
      <c r="C15" s="15">
        <f t="shared" si="0"/>
        <v>644</v>
      </c>
      <c r="D15" s="13">
        <f t="shared" si="1"/>
        <v>1.0863697705802968E-2</v>
      </c>
      <c r="E15" s="2">
        <f t="shared" si="2"/>
        <v>1</v>
      </c>
      <c r="F15" s="3" t="str">
        <f>VLOOKUP(A15,'Crosswalk Data'!A$4:B$614,2,FALSE)</f>
        <v>/gmi:MI_Metadata/gmd:distributionInfo/gmd:MD_Distribution/gmd:distributor/gmd:MD_Distributor/gmd:distributorFormat/gmd:MD_Format/gmd:name/gco:CharacterString</v>
      </c>
    </row>
    <row r="16" spans="1:6" ht="15" x14ac:dyDescent="0.25">
      <c r="A16" s="4" t="s">
        <v>591</v>
      </c>
      <c r="B16" s="14">
        <v>965</v>
      </c>
      <c r="C16" s="15">
        <f t="shared" si="0"/>
        <v>965</v>
      </c>
      <c r="D16" s="13">
        <f t="shared" si="1"/>
        <v>1.627867746288799E-2</v>
      </c>
      <c r="E16" s="2">
        <f t="shared" si="2"/>
        <v>1</v>
      </c>
      <c r="F16" s="3" t="str">
        <f>VLOOKUP(A16,'Crosswalk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17" spans="1:6" ht="15" x14ac:dyDescent="0.25">
      <c r="A17" s="4" t="s">
        <v>590</v>
      </c>
      <c r="B17" s="14">
        <v>279</v>
      </c>
      <c r="C17" s="15">
        <f t="shared" si="0"/>
        <v>279</v>
      </c>
      <c r="D17" s="13">
        <f t="shared" si="1"/>
        <v>4.7064777327935226E-3</v>
      </c>
      <c r="E17" s="2">
        <f t="shared" si="2"/>
        <v>1</v>
      </c>
      <c r="F17" s="3" t="str">
        <f>VLOOKUP(A17,'Crosswalk Data'!A$4:B$614,2,FALSE)</f>
        <v>/gmi:MI_Metadata/gmd:identificationInfo/gmd:MD_DataIdentification/gmd:citation/gmd:CI_Citation/gmd:identifier/gmd:MD_Identifier[gmd:description='LocalVersionId']/gmd:code/gco:CharacterString</v>
      </c>
    </row>
    <row r="18" spans="1:6" ht="15" x14ac:dyDescent="0.25">
      <c r="A18" s="4" t="s">
        <v>588</v>
      </c>
      <c r="B18" s="14">
        <v>771</v>
      </c>
      <c r="C18" s="15">
        <f t="shared" si="0"/>
        <v>771</v>
      </c>
      <c r="D18" s="13">
        <f t="shared" si="1"/>
        <v>1.3006072874493927E-2</v>
      </c>
      <c r="E18" s="2">
        <f t="shared" si="2"/>
        <v>1</v>
      </c>
      <c r="F18" s="3" t="str">
        <f>VLOOKUP(A18,'Crosswalk Data'!A$4:B$614,2,FALSE)</f>
        <v>/gmi:MI_Metadata/gmd:identificationInfo/gmd:MD_DataIdentification/gmd:citation/gmd:CI_Citation/gmd:identifier/gmd:MD_Identifier[gmd:description='ProducerGranuleId']/gmd:code/gco:CharacterString</v>
      </c>
    </row>
    <row r="19" spans="1:6" ht="15" x14ac:dyDescent="0.25">
      <c r="A19" s="4" t="s">
        <v>586</v>
      </c>
      <c r="B19" s="14">
        <v>965</v>
      </c>
      <c r="C19" s="15">
        <f t="shared" si="0"/>
        <v>965</v>
      </c>
      <c r="D19" s="13">
        <f t="shared" si="1"/>
        <v>1.627867746288799E-2</v>
      </c>
      <c r="E19" s="2">
        <f t="shared" si="2"/>
        <v>1</v>
      </c>
      <c r="F19" s="3" t="str">
        <f>VLOOKUP(A19,'Crosswalk Data'!A$4:B$614,2,FALSE)</f>
        <v>/gmi:MI_Metadata/gmd:dataQualityInfo/gmd:DQ_DataQuality/gmd:lineage/gmd:LI_Lineage/gmd:processStep/gmi:LE_ProcessStep/gmd:dateTime/gco:DateTime</v>
      </c>
    </row>
    <row r="20" spans="1:6" ht="15" x14ac:dyDescent="0.25">
      <c r="A20" s="4" t="s">
        <v>584</v>
      </c>
      <c r="B20" s="14">
        <v>120</v>
      </c>
      <c r="C20" s="15">
        <f t="shared" si="0"/>
        <v>120</v>
      </c>
      <c r="D20" s="13">
        <f t="shared" si="1"/>
        <v>2.0242914979757085E-3</v>
      </c>
      <c r="E20" s="2">
        <f t="shared" si="2"/>
        <v>1</v>
      </c>
      <c r="F20" s="3" t="str">
        <f>VLOOKUP(A20,'Crosswalk Data'!A$4:B$614,2,FALSE)</f>
        <v>/gmi:MI_Metadata/gmd:dataQualityInfo/gmd:DQ_DataQuality/gmd:lineage/gmd:LI_Lineage/gmd:processStep/gmi:LE_ProcessStep/gmd:description/gco:CharacterString</v>
      </c>
    </row>
    <row r="21" spans="1:6" ht="15" x14ac:dyDescent="0.25">
      <c r="A21" s="4" t="s">
        <v>582</v>
      </c>
      <c r="B21" s="14">
        <v>104</v>
      </c>
      <c r="C21" s="15">
        <f t="shared" si="0"/>
        <v>104</v>
      </c>
      <c r="D21" s="13">
        <f t="shared" si="1"/>
        <v>1.7543859649122807E-3</v>
      </c>
      <c r="E21" s="2">
        <f t="shared" si="2"/>
        <v>1</v>
      </c>
      <c r="F21" s="3" t="str">
        <f>VLOOKUP(A21,'Crosswalk Data'!A$4:B$614,2,FALSE)</f>
        <v>/gmi:MI_Metadata/gmd:identificationInfo/gmd:MD_DataIdentification/gmd:resourceMaintenance/gmd:MD_MaintenanceInformation/gmd:maintenanceNote/gco:CharacterString</v>
      </c>
    </row>
    <row r="22" spans="1:6" ht="15" x14ac:dyDescent="0.25">
      <c r="A22" s="4" t="s">
        <v>580</v>
      </c>
      <c r="B22" s="14">
        <v>924</v>
      </c>
      <c r="C22" s="15">
        <f t="shared" si="0"/>
        <v>924</v>
      </c>
      <c r="D22" s="13">
        <f t="shared" si="1"/>
        <v>1.5587044534412956E-2</v>
      </c>
      <c r="E22" s="2">
        <f t="shared" si="2"/>
        <v>1</v>
      </c>
      <c r="F22" s="3" t="str">
        <f>VLOOKUP(A22,'Crosswalk Data'!A$4:B$614,2,FALSE)</f>
        <v>/gmi:MI_Metadata/gmd:distributionInfo/gmd:MD_Distribution/gmd:distributor/gmd:MD_Distributor/gmd:distributorTransferOptions/gmd:MD_DigitalTransferOptions/gmd:transferSize/gco:Real</v>
      </c>
    </row>
    <row r="23" spans="1:6" ht="15" x14ac:dyDescent="0.25">
      <c r="A23" s="4" t="s">
        <v>578</v>
      </c>
      <c r="B23" s="14">
        <v>1040</v>
      </c>
      <c r="C23" s="15">
        <f t="shared" si="0"/>
        <v>1040</v>
      </c>
      <c r="D23" s="13">
        <f t="shared" si="1"/>
        <v>1.7543859649122806E-2</v>
      </c>
      <c r="E23" s="2">
        <f t="shared" si="2"/>
        <v>1</v>
      </c>
      <c r="F23" s="3" t="str">
        <f>VLOOKUP(A23,'Crosswalk Data'!A$4:B$614,2,FALSE)</f>
        <v>/gmi:MI_Metadata/gmd:fileIdentifier/gco:CharacterString</v>
      </c>
    </row>
    <row r="24" spans="1:6" ht="15" x14ac:dyDescent="0.25">
      <c r="A24" s="4" t="s">
        <v>577</v>
      </c>
      <c r="B24" s="14">
        <v>11039</v>
      </c>
      <c r="C24" s="15">
        <f t="shared" si="0"/>
        <v>11039</v>
      </c>
      <c r="D24" s="13">
        <f t="shared" si="1"/>
        <v>0.18621794871794872</v>
      </c>
      <c r="E24" s="2">
        <f t="shared" si="2"/>
        <v>1</v>
      </c>
      <c r="F24" s="3" t="str">
        <f>VLOOKUP(A24,'Crosswalk Data'!A$4:B$614,2,FALSE)</f>
        <v>/gmi:MI_Metadata/gmd:dataQualityInfo/gmd:DQ_DataQuality/gmd:lineage/gmd:LI_Lineage/gmd:source/gmd:LI_Source/gmd:sourceCitation/gmd:CI_Citation/gmd:title/gmx:FileName/@src</v>
      </c>
    </row>
    <row r="25" spans="1:6" ht="15" x14ac:dyDescent="0.25">
      <c r="A25" s="4" t="s">
        <v>108</v>
      </c>
      <c r="B25" s="14">
        <v>1040</v>
      </c>
      <c r="C25" s="15">
        <f t="shared" si="0"/>
        <v>1040</v>
      </c>
      <c r="D25" s="13">
        <f t="shared" si="1"/>
        <v>1.7543859649122806E-2</v>
      </c>
      <c r="E25" s="2">
        <f t="shared" si="2"/>
        <v>1</v>
      </c>
      <c r="F25" s="3" t="str">
        <f>VLOOKUP(A25,'Crosswalk Data'!A$4:B$614,2,FALSE)</f>
        <v>/gmi:MI_Metadata/gmd:identificationInfo/gmd:MD_DataIdentification/gmd:citation/gmd:CI_Citation/gmd:date/gmd:CI_Date/gmd:date/gco:DateTime</v>
      </c>
    </row>
    <row r="26" spans="1:6" ht="15" x14ac:dyDescent="0.25">
      <c r="A26" s="4" t="s">
        <v>110</v>
      </c>
      <c r="B26" s="14">
        <v>1040</v>
      </c>
      <c r="C26" s="15">
        <f t="shared" si="0"/>
        <v>1040</v>
      </c>
      <c r="D26" s="13">
        <f t="shared" si="1"/>
        <v>1.7543859649122806E-2</v>
      </c>
      <c r="E26" s="2">
        <f t="shared" si="2"/>
        <v>1</v>
      </c>
      <c r="F26" s="3" t="str">
        <f>VLOOKUP(A26,'Crosswalk Data'!A$4:B$614,2,FALSE)</f>
        <v>/gmi:MI_Metadata/gmd:identificationInfo/gmd:MD_DataIdentification/gmd:citation/gmd:CI_Citation/gmd:date/gmd:CI_Date/gmd:date/gco:DateTime</v>
      </c>
    </row>
    <row r="27" spans="1:6" ht="15" x14ac:dyDescent="0.25">
      <c r="A27" s="4" t="s">
        <v>574</v>
      </c>
      <c r="B27" s="14">
        <v>2304</v>
      </c>
      <c r="C27" s="15">
        <f t="shared" si="0"/>
        <v>2304</v>
      </c>
      <c r="D27" s="13">
        <f t="shared" si="1"/>
        <v>3.8866396761133605E-2</v>
      </c>
      <c r="E27" s="2">
        <f t="shared" si="2"/>
        <v>1</v>
      </c>
      <c r="F27" s="3" t="str">
        <f>VLOOKUP(A27,'Crosswalk Data'!A$4:B$614,2,FALSE)</f>
        <v>/gmi:MI_Metadata/gmd:contentInfo/gmd:MD_CoverageDescription/gmd:dimension/gmd:MD_Band/gmd:sequenceIdentifier/gco:MemberName/gco:aName/gco:CharacterString</v>
      </c>
    </row>
    <row r="28" spans="1:6" ht="15" x14ac:dyDescent="0.25">
      <c r="A28" s="4" t="s">
        <v>573</v>
      </c>
      <c r="B28" s="14">
        <v>2159</v>
      </c>
      <c r="C28" s="15">
        <f t="shared" si="0"/>
        <v>2159</v>
      </c>
      <c r="D28" s="13">
        <f t="shared" si="1"/>
        <v>3.6420377867746288E-2</v>
      </c>
      <c r="E28" s="2">
        <f t="shared" si="2"/>
        <v>1</v>
      </c>
      <c r="F28" s="3" t="str">
        <f>VLOOKUP(A28,'Crosswalk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29" spans="1:6" ht="15" x14ac:dyDescent="0.25">
      <c r="A29" s="4" t="s">
        <v>572</v>
      </c>
      <c r="B29" s="14">
        <v>2289</v>
      </c>
      <c r="C29" s="15">
        <f t="shared" si="0"/>
        <v>2289</v>
      </c>
      <c r="D29" s="13">
        <f t="shared" si="1"/>
        <v>3.8613360323886639E-2</v>
      </c>
      <c r="E29" s="2">
        <f t="shared" si="2"/>
        <v>1</v>
      </c>
      <c r="F29" s="3" t="str">
        <f>VLOOKUP(A29,'Crosswalk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escription/gco:CharacterString</v>
      </c>
    </row>
    <row r="30" spans="1:6" ht="15" x14ac:dyDescent="0.25">
      <c r="A30" s="4" t="s">
        <v>571</v>
      </c>
      <c r="B30" s="14">
        <v>236</v>
      </c>
      <c r="C30" s="15">
        <f t="shared" si="0"/>
        <v>236</v>
      </c>
      <c r="D30" s="13">
        <f t="shared" si="1"/>
        <v>3.9811066126855602E-3</v>
      </c>
      <c r="E30" s="2">
        <f t="shared" si="2"/>
        <v>1</v>
      </c>
      <c r="F30" s="3" t="str">
        <f>VLOOKUP(A30,'Crosswalk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31" spans="1:6" ht="15" x14ac:dyDescent="0.25">
      <c r="A31" s="4" t="s">
        <v>570</v>
      </c>
      <c r="B31" s="14">
        <v>236</v>
      </c>
      <c r="C31" s="15">
        <f t="shared" si="0"/>
        <v>236</v>
      </c>
      <c r="D31" s="13">
        <f t="shared" si="1"/>
        <v>3.9811066126855602E-3</v>
      </c>
      <c r="E31" s="2">
        <f t="shared" si="2"/>
        <v>1</v>
      </c>
      <c r="F31" s="3" t="str">
        <f>VLOOKUP(A31,'Crosswalk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escription/gco:CharacterString</v>
      </c>
    </row>
    <row r="32" spans="1:6" ht="15" x14ac:dyDescent="0.25">
      <c r="A32" s="4" t="s">
        <v>569</v>
      </c>
      <c r="B32" s="14">
        <v>418</v>
      </c>
      <c r="C32" s="15">
        <f t="shared" si="0"/>
        <v>418</v>
      </c>
      <c r="D32" s="13">
        <f t="shared" si="1"/>
        <v>7.0512820512820514E-3</v>
      </c>
      <c r="E32" s="2">
        <f t="shared" si="2"/>
        <v>1</v>
      </c>
      <c r="F32" s="3" t="str">
        <f>VLOOKUP(A32,'Crosswalk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33" spans="1:6" ht="15" x14ac:dyDescent="0.25">
      <c r="A33" s="4" t="s">
        <v>568</v>
      </c>
      <c r="B33" s="14">
        <v>346</v>
      </c>
      <c r="C33" s="15">
        <f t="shared" si="0"/>
        <v>346</v>
      </c>
      <c r="D33" s="13">
        <f t="shared" si="1"/>
        <v>5.8367071524966264E-3</v>
      </c>
      <c r="E33" s="2">
        <f t="shared" si="2"/>
        <v>1</v>
      </c>
      <c r="F33" s="3" t="str">
        <f>VLOOKUP(A33,'Crosswalk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escription/gco:CharacterString</v>
      </c>
    </row>
    <row r="34" spans="1:6" ht="15" x14ac:dyDescent="0.25">
      <c r="A34" s="4" t="s">
        <v>567</v>
      </c>
      <c r="B34" s="14">
        <v>224</v>
      </c>
      <c r="C34" s="15">
        <f t="shared" si="0"/>
        <v>224</v>
      </c>
      <c r="D34" s="13">
        <f t="shared" si="1"/>
        <v>3.778677462887989E-3</v>
      </c>
      <c r="E34" s="2">
        <f t="shared" si="2"/>
        <v>1</v>
      </c>
      <c r="F34" s="3" t="str">
        <f>VLOOKUP(A34,'Crosswalk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35" spans="1:6" ht="15" x14ac:dyDescent="0.25">
      <c r="A35" s="4" t="s">
        <v>566</v>
      </c>
      <c r="B35" s="14">
        <v>220</v>
      </c>
      <c r="C35" s="15">
        <f t="shared" si="0"/>
        <v>220</v>
      </c>
      <c r="D35" s="13">
        <f t="shared" si="1"/>
        <v>3.7112010796221321E-3</v>
      </c>
      <c r="E35" s="2">
        <f t="shared" si="2"/>
        <v>1</v>
      </c>
      <c r="F35" s="3" t="str">
        <f>VLOOKUP(A35,'Crosswalk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36" spans="1:6" ht="15" x14ac:dyDescent="0.25">
      <c r="A36" s="4" t="s">
        <v>565</v>
      </c>
      <c r="B36" s="14">
        <v>397</v>
      </c>
      <c r="C36" s="15">
        <f t="shared" ref="C36:C67" si="3">B36*E36</f>
        <v>397</v>
      </c>
      <c r="D36" s="13">
        <f t="shared" ref="D36:D67" si="4">B36/B$2</f>
        <v>6.6970310391363027E-3</v>
      </c>
      <c r="E36" s="2">
        <f t="shared" si="2"/>
        <v>1</v>
      </c>
      <c r="F36" s="3" t="str">
        <f>VLOOKUP(A36,'Crosswalk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37" spans="1:6" ht="15" x14ac:dyDescent="0.25">
      <c r="A37" s="4" t="s">
        <v>564</v>
      </c>
      <c r="B37" s="14">
        <v>297</v>
      </c>
      <c r="C37" s="15">
        <f t="shared" si="3"/>
        <v>297</v>
      </c>
      <c r="D37" s="13">
        <f t="shared" si="4"/>
        <v>5.0101214574898786E-3</v>
      </c>
      <c r="E37" s="2">
        <f t="shared" si="2"/>
        <v>1</v>
      </c>
      <c r="F37" s="3" t="str">
        <f>VLOOKUP(A37,'Crosswalk Data'!A$4:B$614,2,FALSE)</f>
        <v>/gmi:MI_Metadata/gmd:contentInfo/gmd:MD_CoverageDescription/gmd:dimension/gmd:MD_Band/gmd:otherProperty/gco:Record/eos:AdditionalAttributes/eos:AdditionalAttribute/eos:value/gco:CharacterString</v>
      </c>
    </row>
    <row r="38" spans="1:6" ht="15" x14ac:dyDescent="0.25">
      <c r="A38" s="4" t="s">
        <v>116</v>
      </c>
      <c r="B38" s="14">
        <v>345</v>
      </c>
      <c r="C38" s="15">
        <f t="shared" si="3"/>
        <v>345</v>
      </c>
      <c r="D38" s="13">
        <f t="shared" si="4"/>
        <v>5.8198380566801622E-3</v>
      </c>
      <c r="E38" s="2">
        <f t="shared" si="2"/>
        <v>1</v>
      </c>
      <c r="F38" s="3" t="str">
        <f>VLOOKUP(A38,'Crosswalk Data'!A$4:B$614,2,FALSE)</f>
        <v>/gmi:MI_Metadata/gmd:distributionInfo/gmd:MD_Distribution/gmd:distributor/gmd:MD_Distributor/gmd:distributorTransferOptions/gmd:MD_DigitalTransferOptions/gmd:onLine/gmd:CI_OnlineResource/gmd:applicationProfile/gco:CharacterString</v>
      </c>
    </row>
    <row r="39" spans="1:6" ht="15" x14ac:dyDescent="0.25">
      <c r="A39" s="4" t="s">
        <v>118</v>
      </c>
      <c r="B39" s="14">
        <v>845</v>
      </c>
      <c r="C39" s="15">
        <f t="shared" si="3"/>
        <v>845</v>
      </c>
      <c r="D39" s="13">
        <f t="shared" si="4"/>
        <v>1.425438596491228E-2</v>
      </c>
      <c r="E39" s="2">
        <f t="shared" si="2"/>
        <v>1</v>
      </c>
      <c r="F39" s="3" t="str">
        <f>VLOOKUP(A39,'Crosswalk Data'!A$4:B$614,2,FALSE)</f>
        <v>/gmi:MI_Metadata/gmd:distributionInfo/gmd:MD_Distribution/gmd:distributor/gmd:MD_Distributor/gmd:distributorTransferOptions/gmd:MD_DigitalTransferOptions/gmd:onLine/gmd:CI_OnlineResource/gmd:linkage/gmd:URL</v>
      </c>
    </row>
    <row r="40" spans="1:6" ht="15" x14ac:dyDescent="0.25">
      <c r="A40" s="4" t="s">
        <v>120</v>
      </c>
      <c r="B40" s="14">
        <v>19</v>
      </c>
      <c r="C40" s="15">
        <f t="shared" si="3"/>
        <v>19</v>
      </c>
      <c r="D40" s="13">
        <f t="shared" si="4"/>
        <v>3.2051282051282051E-4</v>
      </c>
      <c r="E40" s="2">
        <f t="shared" si="2"/>
        <v>1</v>
      </c>
      <c r="F40" s="3" t="str">
        <f>VLOOKUP(A40,'Crosswalk Data'!A$4:B$614,2,FALSE)</f>
        <v>/gmi:MI_Metadata/gmd:distributionInfo/gmd:MD_Distribution/gmd:distributor/gmd:MD_Distributor/gmd:distributorTransferOptions/gmd:MD_DigitalTransferOptions/gmd:onLine/gmd:CI_OnlineResource/gmd:description/gco:CharacterString</v>
      </c>
    </row>
    <row r="41" spans="1:6" ht="15" x14ac:dyDescent="0.25">
      <c r="A41" s="4" t="s">
        <v>122</v>
      </c>
      <c r="B41" s="14">
        <v>36</v>
      </c>
      <c r="C41" s="15">
        <f t="shared" si="3"/>
        <v>36</v>
      </c>
      <c r="D41" s="13">
        <f t="shared" si="4"/>
        <v>6.0728744939271258E-4</v>
      </c>
      <c r="E41" s="2">
        <f t="shared" si="2"/>
        <v>1</v>
      </c>
      <c r="F41" s="3" t="str">
        <f>VLOOKUP(A41,'Crosswalk Data'!A$4:B$614,2,FALSE)</f>
        <v>/gmi:MI_Metadata/gmd:distributionInfo/gmd:MD_Distribution/gmd:distributor/gmd:MD_Distributor/gmd:distributorTransferOptions/gmd:MD_DigitalTransferOptions/gmd:onLine/gmd:CI_OnlineResource/gmd:description/gco:CharacterString</v>
      </c>
    </row>
    <row r="42" spans="1:6" ht="15" x14ac:dyDescent="0.25">
      <c r="A42" s="4" t="s">
        <v>123</v>
      </c>
      <c r="B42" s="14">
        <v>706</v>
      </c>
      <c r="C42" s="15">
        <f t="shared" si="3"/>
        <v>706</v>
      </c>
      <c r="D42" s="13">
        <f t="shared" si="4"/>
        <v>1.1909581646423752E-2</v>
      </c>
      <c r="E42" s="2">
        <f t="shared" si="2"/>
        <v>1</v>
      </c>
      <c r="F42" s="3" t="str">
        <f>VLOOKUP(A42,'Crosswalk Data'!A$4:B$614,2,FALSE)</f>
        <v>/gmi:MI_Metadata/gmd:distributionInfo/gmd:MD_Distribution/gmd:distributor/gmd:MD_Distributor/gmd:distributorTransferOptions/gmd:MD_DigitalTransferOptions/gmd:onLine/gmd:CI_OnlineResource/gmd:applicationProfile/gco:CharacterString</v>
      </c>
    </row>
    <row r="43" spans="1:6" ht="15" x14ac:dyDescent="0.25">
      <c r="A43" s="4" t="s">
        <v>124</v>
      </c>
      <c r="B43" s="14">
        <v>1438</v>
      </c>
      <c r="C43" s="15">
        <f t="shared" si="3"/>
        <v>1438</v>
      </c>
      <c r="D43" s="13">
        <f t="shared" si="4"/>
        <v>2.4257759784075572E-2</v>
      </c>
      <c r="E43" s="2">
        <f t="shared" si="2"/>
        <v>1</v>
      </c>
      <c r="F43" s="3" t="str">
        <f>VLOOKUP(A43,'Crosswalk Data'!A$4:B$614,2,FALSE)</f>
        <v>/gmi:MI_Metadata/gmd:distributionInfo/gmd:MD_Distribution/gmd:distributor/gmd:MD_Distributor/gmd:distributorTransferOptions/gmd:MD_DigitalTransferOptions/gmd:onLine/gmd:CI_OnlineResource/gmd:name/gco:CharacterString</v>
      </c>
    </row>
    <row r="44" spans="1:6" ht="15" x14ac:dyDescent="0.25">
      <c r="A44" s="4" t="s">
        <v>126</v>
      </c>
      <c r="B44" s="14">
        <v>1438</v>
      </c>
      <c r="C44" s="15">
        <f t="shared" si="3"/>
        <v>1438</v>
      </c>
      <c r="D44" s="13">
        <f t="shared" si="4"/>
        <v>2.4257759784075572E-2</v>
      </c>
      <c r="E44" s="2">
        <f t="shared" si="2"/>
        <v>1</v>
      </c>
      <c r="F44" s="3" t="str">
        <f>VLOOKUP(A44,'Crosswalk Data'!A$4:B$614,2,FALSE)</f>
        <v>/gmi:MI_Metadata/gmd:distributionInfo/gmd:MD_Distribution/gmd:distributor/gmd:MD_Distributor/gmd:distributorTransferOptions/gmd:MD_DigitalTransferOptions/gmd:onLine/gmd:CI_OnlineResource/gmd:linkage/gmd:URL</v>
      </c>
    </row>
    <row r="45" spans="1:6" ht="15" x14ac:dyDescent="0.25">
      <c r="A45" s="4" t="s">
        <v>562</v>
      </c>
      <c r="B45" s="14">
        <v>544</v>
      </c>
      <c r="C45" s="15">
        <f t="shared" si="3"/>
        <v>544</v>
      </c>
      <c r="D45" s="13">
        <f t="shared" si="4"/>
        <v>9.1767881241565444E-3</v>
      </c>
      <c r="E45" s="2">
        <f t="shared" si="2"/>
        <v>1</v>
      </c>
      <c r="F45" s="3" t="str">
        <f>VLOOKUP(A45,'Crosswalk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EquatorCrossingDateTime']/eos:value/gco:CharacterString</v>
      </c>
    </row>
    <row r="46" spans="1:6" ht="15" x14ac:dyDescent="0.25">
      <c r="A46" s="4" t="s">
        <v>561</v>
      </c>
      <c r="B46" s="14">
        <v>544</v>
      </c>
      <c r="C46" s="15">
        <f t="shared" si="3"/>
        <v>544</v>
      </c>
      <c r="D46" s="13">
        <f t="shared" si="4"/>
        <v>9.1767881241565444E-3</v>
      </c>
      <c r="E46" s="2">
        <f t="shared" si="2"/>
        <v>1</v>
      </c>
      <c r="F46" s="3" t="str">
        <f>VLOOKUP(A46,'Crosswalk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EquatorCrossingLongitude']/eos:value/gco:CharacterString</v>
      </c>
    </row>
    <row r="47" spans="1:6" ht="15" x14ac:dyDescent="0.25">
      <c r="A47" s="4" t="s">
        <v>661</v>
      </c>
      <c r="B47" s="14">
        <v>12</v>
      </c>
      <c r="C47" s="15">
        <f t="shared" si="3"/>
        <v>12</v>
      </c>
      <c r="D47" s="13">
        <f t="shared" si="4"/>
        <v>2.0242914979757084E-4</v>
      </c>
      <c r="E47" s="2">
        <f t="shared" si="2"/>
        <v>1</v>
      </c>
      <c r="F47" s="3" t="str">
        <f>VLOOKUP(A47,'Crosswalk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OrbitalModelName']/eos:value/gco:CharacterString</v>
      </c>
    </row>
    <row r="48" spans="1:6" ht="15" x14ac:dyDescent="0.25">
      <c r="A48" s="4" t="s">
        <v>560</v>
      </c>
      <c r="B48" s="14">
        <v>561</v>
      </c>
      <c r="C48" s="15">
        <f t="shared" si="3"/>
        <v>561</v>
      </c>
      <c r="D48" s="13">
        <f t="shared" si="4"/>
        <v>9.463562753036437E-3</v>
      </c>
      <c r="E48" s="2">
        <f t="shared" si="2"/>
        <v>1</v>
      </c>
      <c r="F48" s="3" t="str">
        <f>VLOOKUP(A48,'Crosswalk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OrbitNumber']/eos:value/gco:CharacterString</v>
      </c>
    </row>
    <row r="49" spans="1:6" ht="15" x14ac:dyDescent="0.25">
      <c r="A49" s="4" t="s">
        <v>559</v>
      </c>
      <c r="B49" s="14">
        <v>35</v>
      </c>
      <c r="C49" s="15">
        <f t="shared" si="3"/>
        <v>35</v>
      </c>
      <c r="D49" s="13">
        <f t="shared" si="4"/>
        <v>5.9041835357624836E-4</v>
      </c>
      <c r="E49" s="2">
        <f t="shared" si="2"/>
        <v>1</v>
      </c>
      <c r="F49" s="3" t="str">
        <f>VLOOKUP(A49,'Crosswalk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StartOrbitNumber']/eos:value/gco:CharacterString</v>
      </c>
    </row>
    <row r="50" spans="1:6" ht="15" x14ac:dyDescent="0.25">
      <c r="A50" s="4" t="s">
        <v>558</v>
      </c>
      <c r="B50" s="14">
        <v>35</v>
      </c>
      <c r="C50" s="15">
        <f t="shared" si="3"/>
        <v>35</v>
      </c>
      <c r="D50" s="13">
        <f t="shared" si="4"/>
        <v>5.9041835357624836E-4</v>
      </c>
      <c r="E50" s="2">
        <f t="shared" si="2"/>
        <v>1</v>
      </c>
      <c r="F50" s="3" t="str">
        <f>VLOOKUP(A50,'Crosswalk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[eos:name/gco:CharacterString='StopOrbitNumber']/eos:value/gco:CharacterString</v>
      </c>
    </row>
    <row r="51" spans="1:6" ht="15" x14ac:dyDescent="0.25">
      <c r="A51" s="4" t="s">
        <v>127</v>
      </c>
      <c r="B51" s="14">
        <v>1040</v>
      </c>
      <c r="C51" s="15">
        <f t="shared" si="3"/>
        <v>1040</v>
      </c>
      <c r="D51" s="13">
        <f t="shared" si="4"/>
        <v>1.7543859649122806E-2</v>
      </c>
      <c r="E51" s="2">
        <f t="shared" si="2"/>
        <v>1</v>
      </c>
      <c r="F51" s="3" t="str">
        <f>VLOOKUP(A51,'Crosswalk Data'!A$4:B$614,2,FALSE)</f>
        <v>ECHO specific flag - not translated</v>
      </c>
    </row>
    <row r="52" spans="1:6" ht="15" x14ac:dyDescent="0.25">
      <c r="A52" s="4" t="s">
        <v>654</v>
      </c>
      <c r="B52" s="14">
        <v>412</v>
      </c>
      <c r="C52" s="15">
        <f t="shared" si="3"/>
        <v>412</v>
      </c>
      <c r="D52" s="13">
        <f t="shared" si="4"/>
        <v>6.950067476383266E-3</v>
      </c>
      <c r="E52" s="2">
        <f t="shared" si="2"/>
        <v>1</v>
      </c>
      <c r="F52" s="3" t="str">
        <f>VLOOKUP(A52,'Crosswalk Data'!A$4:B$614,2,FALSE)</f>
        <v>/gmi:MI_Metadata/gmd:dataQualityInfo/gmd:DQ_DataQuality/gmd:lineage/gmd:LI_Lineage/gmd:processStep/gmi:LE_ProcessStep/gmi:processingInformation/eos:EOS_Processing/gmi:processingInformation/eos:EOS_Processing/gmi:identifier/gmd:MD_Identifier/gmd:code/gco:CharacterString</v>
      </c>
    </row>
    <row r="53" spans="1:6" ht="15" x14ac:dyDescent="0.25">
      <c r="A53" s="4" t="s">
        <v>141</v>
      </c>
      <c r="B53" s="14">
        <v>63</v>
      </c>
      <c r="C53" s="15">
        <f t="shared" si="3"/>
        <v>63</v>
      </c>
      <c r="D53" s="13">
        <f t="shared" si="4"/>
        <v>1.0627530364372469E-3</v>
      </c>
      <c r="E53" s="2">
        <f t="shared" si="2"/>
        <v>1</v>
      </c>
      <c r="F53" s="3" t="str">
        <f>VLOOKUP(A53,'Crosswalk Data'!A$4:B$614,2,FALSE)</f>
        <v>/gmi:MI_Metadata/gmi:acquisitionInformation/eos:EOS_AcquisitionInformation/eos:instrument/eos:EOS_Instrument/eos:otherProperty/gco:Record/eos:AdditionalAttributes/eos:AdditionalAttribute/eos:value/gco:CharacterString</v>
      </c>
    </row>
    <row r="54" spans="1:6" ht="15" x14ac:dyDescent="0.25">
      <c r="A54" s="4" t="s">
        <v>150</v>
      </c>
      <c r="B54" s="14">
        <v>556</v>
      </c>
      <c r="C54" s="15">
        <f t="shared" si="3"/>
        <v>556</v>
      </c>
      <c r="D54" s="13">
        <f t="shared" si="4"/>
        <v>9.3792172739541168E-3</v>
      </c>
      <c r="E54" s="2">
        <f t="shared" si="2"/>
        <v>1</v>
      </c>
      <c r="F54" s="3" t="str">
        <f>VLOOKUP(A54,'Crosswalk Data'!A$4:B$614,2,FALSE)</f>
        <v>/gmi:MI_Metadata/gmi:acquisitionInformation/eos:EOS_AcquisitionInformation/eos:sensor/eos:EOS_Sensor/eos:identifier/gmd:MD_Identifier/gmd:code/gco:CharacterString</v>
      </c>
    </row>
    <row r="55" spans="1:6" ht="15" x14ac:dyDescent="0.25">
      <c r="A55" s="4" t="s">
        <v>153</v>
      </c>
      <c r="B55" s="14">
        <v>532</v>
      </c>
      <c r="C55" s="15">
        <f t="shared" si="3"/>
        <v>532</v>
      </c>
      <c r="D55" s="13">
        <f t="shared" si="4"/>
        <v>8.9743589743589737E-3</v>
      </c>
      <c r="E55" s="2">
        <f t="shared" si="2"/>
        <v>1</v>
      </c>
      <c r="F55" s="3" t="str">
        <f>VLOOKUP(A55,'Crosswalk Data'!A$4:B$614,2,FALSE)</f>
        <v>/gmi:MI_Metadata/gmd:identificationInfo/gmd:MD_DataIdentification/gmd:descriptiveKeywords/gmd:MD_Keywords[gmd:type/gmd:MD_KeywordTypeCode='instrument']/gmd:keyword/gco:CharacterString</v>
      </c>
    </row>
    <row r="56" spans="1:6" ht="15" x14ac:dyDescent="0.25">
      <c r="A56" s="4" t="s">
        <v>159</v>
      </c>
      <c r="B56" s="14">
        <v>395</v>
      </c>
      <c r="C56" s="15">
        <f t="shared" si="3"/>
        <v>395</v>
      </c>
      <c r="D56" s="13">
        <f t="shared" si="4"/>
        <v>6.6632928475033742E-3</v>
      </c>
      <c r="E56" s="2">
        <f t="shared" si="2"/>
        <v>1</v>
      </c>
      <c r="F56" s="3" t="str">
        <f>VLOOKUP(A56,'Crosswalk Data'!A$4:B$614,2,FALSE)</f>
        <v>/gmi:MI_Metadata/gmd:identificationInfo/gmd:MD_DataIdentification/gmd:descriptiveKeywords/gmd:MD_Keywords[gmd:type/gmd:MD_KeywordTypeCode='platform']/gmd:keyword/gco:CharacterString</v>
      </c>
    </row>
    <row r="57" spans="1:6" ht="15" x14ac:dyDescent="0.25">
      <c r="A57" s="4" t="s">
        <v>162</v>
      </c>
      <c r="B57" s="14">
        <v>340</v>
      </c>
      <c r="C57" s="15">
        <f t="shared" si="3"/>
        <v>340</v>
      </c>
      <c r="D57" s="13">
        <f t="shared" si="4"/>
        <v>5.7354925775978411E-3</v>
      </c>
      <c r="E57" s="2">
        <f t="shared" si="2"/>
        <v>1</v>
      </c>
      <c r="F57" s="3" t="str">
        <f>VLOOKUP(A57,'Crosswalk Data'!A$4:B$614,2,FALSE)</f>
        <v>/gmi:MI_Metadata/gmd:distributionInfo/gmd:MD_Distribution/gmd:distributor/gmd:MD_Distributor/gmd:distributionOrderProcess/gmd:MD_StandardOrderProcess/gmd:fees/gco:CharacterString</v>
      </c>
    </row>
    <row r="58" spans="1:6" ht="15" x14ac:dyDescent="0.25">
      <c r="A58" s="4" t="s">
        <v>172</v>
      </c>
      <c r="B58" s="14">
        <v>57</v>
      </c>
      <c r="C58" s="15">
        <f t="shared" si="3"/>
        <v>57</v>
      </c>
      <c r="D58" s="13">
        <f t="shared" si="4"/>
        <v>9.6153846153846159E-4</v>
      </c>
      <c r="E58" s="2">
        <f t="shared" si="2"/>
        <v>1</v>
      </c>
      <c r="F58" s="3" t="str">
        <f>VLOOKUP(A58,'Crosswalk Data'!A$4:B$614,2,FALSE)</f>
        <v>/gmi:MI_Metadata/gmd:identificationInfo/gmd:MD_DataIdentification/gmd:resourceConstraints/gmd:MD_LegalConstraints/gmd:useLimitation/gco:CharacterString</v>
      </c>
    </row>
    <row r="59" spans="1:6" ht="15" x14ac:dyDescent="0.25">
      <c r="A59" s="4" t="s">
        <v>174</v>
      </c>
      <c r="B59" s="14">
        <v>453</v>
      </c>
      <c r="C59" s="15">
        <f t="shared" si="3"/>
        <v>453</v>
      </c>
      <c r="D59" s="13">
        <f t="shared" si="4"/>
        <v>7.6417004048582992E-3</v>
      </c>
      <c r="E59" s="2">
        <f t="shared" si="2"/>
        <v>1</v>
      </c>
      <c r="F59" s="3" t="str">
        <f>VLOOKUP(A59,'Crosswalk Data'!A$4:B$614,2,FALSE)</f>
        <v>/gmi:MI_Metadata/gmd:identificationInfo/gmd:MD_DataIdentification/gmd:resourceConstraints/gmd:MD_LegalConstraints/gmd:otherConstraints/gco:CharacterString</v>
      </c>
    </row>
    <row r="60" spans="1:6" ht="15" x14ac:dyDescent="0.25">
      <c r="A60" s="4" t="s">
        <v>655</v>
      </c>
      <c r="B60" s="14">
        <v>99</v>
      </c>
      <c r="C60" s="15">
        <f t="shared" si="3"/>
        <v>99</v>
      </c>
      <c r="D60" s="13">
        <f t="shared" si="4"/>
        <v>1.6700404858299596E-3</v>
      </c>
      <c r="E60" s="2">
        <f t="shared" si="2"/>
        <v>1</v>
      </c>
      <c r="F60" s="3" t="str">
        <f>VLOOKUP(A60,'Crosswalk Data'!A$4:B$614,2,FALSE)</f>
        <v>/gmi:MI_Metadata/gmd:identificationInfo/gmd:MD_DataIdentification/gmd:descriptiveKeywords/gmd:MD_Keywords/gmd:keyword/gco:CharacterString</v>
      </c>
    </row>
    <row r="61" spans="1:6" ht="15" x14ac:dyDescent="0.25">
      <c r="A61" s="4" t="s">
        <v>189</v>
      </c>
      <c r="B61" s="14">
        <v>568</v>
      </c>
      <c r="C61" s="15">
        <f t="shared" si="3"/>
        <v>568</v>
      </c>
      <c r="D61" s="13">
        <f t="shared" si="4"/>
        <v>9.5816464237516875E-3</v>
      </c>
      <c r="E61" s="2">
        <f t="shared" si="2"/>
        <v>1</v>
      </c>
      <c r="F61" s="3" t="str">
        <f>VLOOKUP(A61,'Crosswalk Data'!A$4:B$614,2,FALSE)</f>
        <v>/gmi:MI_Metadata/gmd:identificationInfo/gmd:MD_DataIdentification/gmd:extent/gmd:EX_Extent/gmd:geographicElement/gmd:EX_GeographicBoundingBox/gmd:eastBoundLongitude/gco:Decimal</v>
      </c>
    </row>
    <row r="62" spans="1:6" ht="15" x14ac:dyDescent="0.25">
      <c r="A62" s="4" t="s">
        <v>191</v>
      </c>
      <c r="B62" s="14">
        <v>568</v>
      </c>
      <c r="C62" s="15">
        <f t="shared" si="3"/>
        <v>568</v>
      </c>
      <c r="D62" s="13">
        <f t="shared" si="4"/>
        <v>9.5816464237516875E-3</v>
      </c>
      <c r="E62" s="2">
        <f t="shared" si="2"/>
        <v>1</v>
      </c>
      <c r="F62" s="3" t="str">
        <f>VLOOKUP(A62,'Crosswalk Data'!A$4:B$614,2,FALSE)</f>
        <v>/gmi:MI_Metadata/gmd:identificationInfo/gmd:MD_DataIdentification/gmd:extent/gmd:EX_Extent/gmd:geographicElement/gmd:EX_GeographicBoundingBox/gmd:northBoundLatitude/gco:Decimal</v>
      </c>
    </row>
    <row r="63" spans="1:6" ht="15" x14ac:dyDescent="0.25">
      <c r="A63" s="4" t="s">
        <v>193</v>
      </c>
      <c r="B63" s="14">
        <v>568</v>
      </c>
      <c r="C63" s="15">
        <f t="shared" si="3"/>
        <v>568</v>
      </c>
      <c r="D63" s="13">
        <f t="shared" si="4"/>
        <v>9.5816464237516875E-3</v>
      </c>
      <c r="E63" s="2">
        <f t="shared" si="2"/>
        <v>1</v>
      </c>
      <c r="F63" s="3" t="str">
        <f>VLOOKUP(A63,'Crosswalk Data'!A$4:B$614,2,FALSE)</f>
        <v>/gmi:MI_Metadata/gmd:identificationInfo/gmd:MD_DataIdentification/gmd:extent/gmd:EX_Extent/gmd:geographicElement/gmd:EX_GeographicBoundingBox/gmd:southBoundLatitude/gco:Decimal</v>
      </c>
    </row>
    <row r="64" spans="1:6" ht="15" x14ac:dyDescent="0.25">
      <c r="A64" s="4" t="s">
        <v>195</v>
      </c>
      <c r="B64" s="14">
        <v>568</v>
      </c>
      <c r="C64" s="15">
        <f t="shared" si="3"/>
        <v>568</v>
      </c>
      <c r="D64" s="13">
        <f t="shared" si="4"/>
        <v>9.5816464237516875E-3</v>
      </c>
      <c r="E64" s="2">
        <f t="shared" si="2"/>
        <v>1</v>
      </c>
      <c r="F64" s="3" t="str">
        <f>VLOOKUP(A64,'Crosswalk Data'!A$4:B$614,2,FALSE)</f>
        <v>/gmi:MI_Metadata/gmd:identificationInfo/gmd:MD_DataIdentification/gmd:extent/gmd:EX_Extent/gmd:geographicElement/gmd:EX_GeographicBoundingBox/gmd:westBoundLongitude/gco:Decimal</v>
      </c>
    </row>
    <row r="65" spans="1:6" ht="15" x14ac:dyDescent="0.25">
      <c r="A65" s="4" t="s">
        <v>199</v>
      </c>
      <c r="B65" s="14">
        <v>3346</v>
      </c>
      <c r="C65" s="15">
        <f t="shared" si="3"/>
        <v>3346</v>
      </c>
      <c r="D65" s="13">
        <f t="shared" si="4"/>
        <v>5.6443994601889341E-2</v>
      </c>
      <c r="E65" s="2">
        <f t="shared" si="2"/>
        <v>1</v>
      </c>
      <c r="F65" s="3" t="str">
        <f>VLOOKUP(A65,'Crosswalk Data'!A$4:B$614,2,FALSE)</f>
        <v>/gmi:MI_Metadata/gmd:identificationInfo/gmd:MD_DataIdentification/gmd:extent/gmd:EX_Extent/gmd:geographicElement/gmd:EX_BoundingPolygon/gmd:polygon/gml:LineString/gml:posList</v>
      </c>
    </row>
    <row r="66" spans="1:6" ht="15" x14ac:dyDescent="0.25">
      <c r="A66" s="4" t="s">
        <v>201</v>
      </c>
      <c r="B66" s="14">
        <v>3346</v>
      </c>
      <c r="C66" s="15">
        <f t="shared" si="3"/>
        <v>3346</v>
      </c>
      <c r="D66" s="13">
        <f t="shared" si="4"/>
        <v>5.6443994601889341E-2</v>
      </c>
      <c r="E66" s="2">
        <f t="shared" si="2"/>
        <v>1</v>
      </c>
      <c r="F66" s="3" t="str">
        <f>VLOOKUP(A66,'Crosswalk Data'!A$4:B$614,2,FALSE)</f>
        <v>/gmi:MI_Metadata/gmd:identificationInfo/gmd:MD_DataIdentification/gmd:extent/gmd:EX_Extent/gmd:geographicElement/gmd:EX_BoundingPolygon/gmd:polygon/gml:LineString/gml:posList</v>
      </c>
    </row>
    <row r="67" spans="1:6" ht="15" x14ac:dyDescent="0.25">
      <c r="A67" s="4" t="s">
        <v>662</v>
      </c>
      <c r="B67" s="14">
        <v>9</v>
      </c>
      <c r="C67" s="15">
        <f t="shared" si="3"/>
        <v>9</v>
      </c>
      <c r="D67" s="13">
        <f t="shared" si="4"/>
        <v>1.5182186234817814E-4</v>
      </c>
      <c r="E67" s="2">
        <f t="shared" si="2"/>
        <v>1</v>
      </c>
      <c r="F67" s="3" t="str">
        <f>VLOOKUP(A67,'Crosswalk Data'!A$4:B$614,2,FALSE)</f>
        <v>/gmi:MI_Metadata/gmd:identificationInfo/gmd:MD_DataIdentification/gmd:extent/gmd:EX_Extent/gmd:geographicElement/gmd:EX_BoundingPolygon/gmd:polygon/gml:LineString/gml:posList</v>
      </c>
    </row>
    <row r="68" spans="1:6" ht="15" x14ac:dyDescent="0.25">
      <c r="A68" s="4" t="s">
        <v>663</v>
      </c>
      <c r="B68" s="14">
        <v>9</v>
      </c>
      <c r="C68" s="15">
        <f t="shared" ref="C68:C89" si="5">B68*E68</f>
        <v>9</v>
      </c>
      <c r="D68" s="13">
        <f t="shared" ref="D68:D89" si="6">B68/B$2</f>
        <v>1.5182186234817814E-4</v>
      </c>
      <c r="E68" s="2">
        <f t="shared" si="2"/>
        <v>1</v>
      </c>
      <c r="F68" s="3" t="str">
        <f>VLOOKUP(A68,'Crosswalk Data'!A$4:B$614,2,FALSE)</f>
        <v>/gmi:MI_Metadata/gmd:identificationInfo/gmd:MD_DataIdentification/gmd:extent/gmd:EX_Extent/gmd:geographicElement/gmd:EX_BoundingPolygon/gmd:polygon/gml:LineString/gml:posList</v>
      </c>
    </row>
    <row r="69" spans="1:6" ht="15" x14ac:dyDescent="0.25">
      <c r="A69" s="4" t="s">
        <v>202</v>
      </c>
      <c r="B69" s="14">
        <v>126</v>
      </c>
      <c r="C69" s="15">
        <f t="shared" si="5"/>
        <v>126</v>
      </c>
      <c r="D69" s="13">
        <f t="shared" si="6"/>
        <v>2.1255060728744939E-3</v>
      </c>
      <c r="E69" s="2">
        <f t="shared" ref="E69:E89" si="7">IF(ISNA(F69),0,1)</f>
        <v>1</v>
      </c>
      <c r="F69" s="3" t="str">
        <f>VLOOKUP(A69,'Crosswalk Data'!A$4:B$614,2,FALSE)</f>
        <v>/gmi:MI_Metadata/gmd:identificationInfo/gmd:MD_DataIdentification/gmd:extent/gmd:EX_Extent/gmd:geographicElement/gmd:EX_GeographicBoundingBox/gmd:northBoundLatitude/gco:Decimal</v>
      </c>
    </row>
    <row r="70" spans="1:6" ht="15" x14ac:dyDescent="0.25">
      <c r="A70" s="4" t="s">
        <v>203</v>
      </c>
      <c r="B70" s="14">
        <v>126</v>
      </c>
      <c r="C70" s="15">
        <f t="shared" si="5"/>
        <v>126</v>
      </c>
      <c r="D70" s="13">
        <f t="shared" si="6"/>
        <v>2.1255060728744939E-3</v>
      </c>
      <c r="E70" s="2">
        <f t="shared" si="7"/>
        <v>1</v>
      </c>
      <c r="F70" s="3" t="str">
        <f>VLOOKUP(A70,'Crosswalk Data'!A$4:B$614,2,FALSE)</f>
        <v>/gmi:MI_Metadata/gmd:identificationInfo/gmd:MD_DataIdentification/gmd:extent/gmd:EX_Extent/gmd:geographicElement/gmd:EX_GeographicBoundingBox/gmd:westBoundLongitude/gco:Decimal</v>
      </c>
    </row>
    <row r="71" spans="1:6" ht="15" x14ac:dyDescent="0.25">
      <c r="A71" s="4" t="s">
        <v>204</v>
      </c>
      <c r="B71" s="14">
        <v>10</v>
      </c>
      <c r="C71" s="15">
        <f t="shared" si="5"/>
        <v>10</v>
      </c>
      <c r="D71" s="13">
        <f t="shared" si="6"/>
        <v>1.6869095816464237E-4</v>
      </c>
      <c r="E71" s="2">
        <f t="shared" si="7"/>
        <v>1</v>
      </c>
      <c r="F71" s="3" t="str">
        <f>VLOOKUP(A71,'Crosswalk Data'!A$4:B$614,2,FALSE)</f>
        <v>/gmi:MI_Metadata/gmd:identificationInfo/gmd:MD_DataIdentification/gmd:extent/gmd:EX_Extent/gmd:geographicElement/gmd:EX_GeographicBoundingBox/gmd:northBoundLatitude/gco:Decimal</v>
      </c>
    </row>
    <row r="72" spans="1:6" ht="15" x14ac:dyDescent="0.25">
      <c r="A72" s="4" t="s">
        <v>205</v>
      </c>
      <c r="B72" s="14">
        <v>10</v>
      </c>
      <c r="C72" s="15">
        <f t="shared" si="5"/>
        <v>10</v>
      </c>
      <c r="D72" s="13">
        <f t="shared" si="6"/>
        <v>1.6869095816464237E-4</v>
      </c>
      <c r="E72" s="2">
        <f t="shared" si="7"/>
        <v>1</v>
      </c>
      <c r="F72" s="3" t="str">
        <f>VLOOKUP(A72,'Crosswalk Data'!A$4:B$614,2,FALSE)</f>
        <v>/gmi:MI_Metadata/gmd:identificationInfo/gmd:MD_DataIdentification/gmd:extent/gmd:EX_Extent/gmd:geographicElement/gmd:EX_GeographicBoundingBox/gmd:eastBoundLongitude/gco:Decimal</v>
      </c>
    </row>
    <row r="73" spans="1:6" ht="15" x14ac:dyDescent="0.25">
      <c r="A73" s="4" t="s">
        <v>206</v>
      </c>
      <c r="B73" s="14">
        <v>54</v>
      </c>
      <c r="C73" s="15">
        <f t="shared" si="5"/>
        <v>54</v>
      </c>
      <c r="D73" s="13">
        <f t="shared" si="6"/>
        <v>9.1093117408906881E-4</v>
      </c>
      <c r="E73" s="2">
        <f t="shared" si="7"/>
        <v>1</v>
      </c>
      <c r="F73" s="3" t="str">
        <f>VLOOKUP(A73,'Crosswalk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AscendingCrossing']/eos:value/gco:CharacterString</v>
      </c>
    </row>
    <row r="74" spans="1:6" ht="15" x14ac:dyDescent="0.25">
      <c r="A74" s="4" t="s">
        <v>208</v>
      </c>
      <c r="B74" s="14">
        <v>54</v>
      </c>
      <c r="C74" s="15">
        <f t="shared" si="5"/>
        <v>54</v>
      </c>
      <c r="D74" s="13">
        <f t="shared" si="6"/>
        <v>9.1093117408906881E-4</v>
      </c>
      <c r="E74" s="2">
        <f t="shared" si="7"/>
        <v>1</v>
      </c>
      <c r="F74" s="3" t="str">
        <f>VLOOKUP(A74,'Crosswalk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EndDirection']/eos:value/gco:CharacterString</v>
      </c>
    </row>
    <row r="75" spans="1:6" ht="15" x14ac:dyDescent="0.25">
      <c r="A75" s="4" t="s">
        <v>209</v>
      </c>
      <c r="B75" s="14">
        <v>54</v>
      </c>
      <c r="C75" s="15">
        <f t="shared" si="5"/>
        <v>54</v>
      </c>
      <c r="D75" s="13">
        <f t="shared" si="6"/>
        <v>9.1093117408906881E-4</v>
      </c>
      <c r="E75" s="2">
        <f t="shared" si="7"/>
        <v>1</v>
      </c>
      <c r="F75" s="3" t="str">
        <f>VLOOKUP(A75,'Crosswalk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EndLat']/eos:value/gco:CharacterString</v>
      </c>
    </row>
    <row r="76" spans="1:6" ht="15" x14ac:dyDescent="0.25">
      <c r="A76" s="4" t="s">
        <v>210</v>
      </c>
      <c r="B76" s="14">
        <v>54</v>
      </c>
      <c r="C76" s="15">
        <f t="shared" si="5"/>
        <v>54</v>
      </c>
      <c r="D76" s="13">
        <f t="shared" si="6"/>
        <v>9.1093117408906881E-4</v>
      </c>
      <c r="E76" s="2">
        <f t="shared" si="7"/>
        <v>1</v>
      </c>
      <c r="F76" s="3" t="str">
        <f>VLOOKUP(A76,'Crosswalk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tartDirection']/eos:value/gco:CharacterString</v>
      </c>
    </row>
    <row r="77" spans="1:6" ht="15" x14ac:dyDescent="0.25">
      <c r="A77" s="4" t="s">
        <v>211</v>
      </c>
      <c r="B77" s="14">
        <v>54</v>
      </c>
      <c r="C77" s="15">
        <f t="shared" si="5"/>
        <v>54</v>
      </c>
      <c r="D77" s="13">
        <f t="shared" si="6"/>
        <v>9.1093117408906881E-4</v>
      </c>
      <c r="E77" s="2">
        <f t="shared" si="7"/>
        <v>1</v>
      </c>
      <c r="F77" s="3" t="str">
        <f>VLOOKUP(A77,'Crosswalk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tartLat']/eos:value/gco:CharacterString</v>
      </c>
    </row>
    <row r="78" spans="1:6" ht="15" x14ac:dyDescent="0.25">
      <c r="A78" s="4" t="s">
        <v>212</v>
      </c>
      <c r="B78" s="14">
        <v>47</v>
      </c>
      <c r="C78" s="15">
        <f t="shared" si="5"/>
        <v>47</v>
      </c>
      <c r="D78" s="13">
        <f t="shared" si="6"/>
        <v>7.9284750337381914E-4</v>
      </c>
      <c r="E78" s="2">
        <f t="shared" si="7"/>
        <v>1</v>
      </c>
      <c r="F78" s="3" t="str">
        <f>VLOOKUP(A78,'Crosswalk Data'!A$4:B$614,2,FALSE)</f>
        <v>/gmi:MI_Metadata/gmd:identificationInfo/gmd:MD_DataIdentification/gmd:extent/gmd:EX_Extent/gmd:geographicElement/gmd:EX_GeographicDescription/gmd:geographicIdentifier/gmd:MD_Identifier[gmd:description/gco:CharacterString='ZoneIdentifier']/gmd:code/gco:CharacterString</v>
      </c>
    </row>
    <row r="79" spans="1:6" ht="15" x14ac:dyDescent="0.25">
      <c r="A79" s="4" t="s">
        <v>644</v>
      </c>
      <c r="B79" s="14">
        <v>123</v>
      </c>
      <c r="C79" s="15">
        <f t="shared" si="5"/>
        <v>123</v>
      </c>
      <c r="D79" s="13">
        <f t="shared" si="6"/>
        <v>2.0748987854251012E-3</v>
      </c>
      <c r="E79" s="2">
        <f t="shared" si="7"/>
        <v>1</v>
      </c>
      <c r="F79" s="3" t="str">
        <f>VLOOKUP(A79,'Crosswalk Data'!A$4:B$614,2,FALSE)</f>
        <v>/gmi:MI_Metadata/gmd:identificationInfo/gmd:MD_DataIdentification/gmd:extent/gmd:EX_Extent/gmd:description/gco:CharacterString</v>
      </c>
    </row>
    <row r="80" spans="1:6" ht="15" x14ac:dyDescent="0.25">
      <c r="A80" s="4" t="s">
        <v>645</v>
      </c>
      <c r="B80" s="14">
        <v>123</v>
      </c>
      <c r="C80" s="15">
        <f t="shared" si="5"/>
        <v>123</v>
      </c>
      <c r="D80" s="13">
        <f t="shared" si="6"/>
        <v>2.0748987854251012E-3</v>
      </c>
      <c r="E80" s="2">
        <f t="shared" si="7"/>
        <v>1</v>
      </c>
      <c r="F80" s="3" t="str">
        <f>VLOOKUP(A80,'Crosswalk Data'!A$4:B$614,2,FALSE)</f>
        <v>/gmi:MI_Metadata/gmd:identificationInfo/gmd:MD_DataIdentification/gmd:extent/gmd:EX_Extent/gmd:description/gco:CharacterString</v>
      </c>
    </row>
    <row r="81" spans="1:6" ht="15" x14ac:dyDescent="0.25">
      <c r="A81" s="4" t="s">
        <v>236</v>
      </c>
      <c r="B81" s="14">
        <v>1028</v>
      </c>
      <c r="C81" s="15">
        <f t="shared" si="5"/>
        <v>1028</v>
      </c>
      <c r="D81" s="13">
        <f t="shared" si="6"/>
        <v>1.7341430499325235E-2</v>
      </c>
      <c r="E81" s="2">
        <f t="shared" si="7"/>
        <v>1</v>
      </c>
      <c r="F81" s="3" t="str">
        <f>VLOOKUP(A81,'Crosswalk Data'!A$4:B$614,2,FALSE)</f>
        <v>/gmi:MI_Metadata/gmd:identificationInfo/gmd:MD_DataIdentification/gmd:extent/gmd:EX_Extent/gmd:temporalElement/gmd:EX_TemporalExtent/gmd:extent/gml:TimePeriod/gml:beginPosition</v>
      </c>
    </row>
    <row r="82" spans="1:6" ht="15" x14ac:dyDescent="0.25">
      <c r="A82" s="4" t="s">
        <v>238</v>
      </c>
      <c r="B82" s="14">
        <v>1028</v>
      </c>
      <c r="C82" s="15">
        <f t="shared" si="5"/>
        <v>1028</v>
      </c>
      <c r="D82" s="13">
        <f t="shared" si="6"/>
        <v>1.7341430499325235E-2</v>
      </c>
      <c r="E82" s="2">
        <f t="shared" si="7"/>
        <v>1</v>
      </c>
      <c r="F82" s="3" t="str">
        <f>VLOOKUP(A82,'Crosswalk Data'!A$4:B$614,2,FALSE)</f>
        <v>/gmi:MI_Metadata/gmd:identificationInfo/gmd:MD_DataIdentification/gmd:extent/gmd:EX_Extent/gmd:temporalElement/gmd:EX_TemporalExtent/gmd:extent/gml:TimePeriod/gml:endPosition</v>
      </c>
    </row>
    <row r="83" spans="1:6" ht="15" x14ac:dyDescent="0.25">
      <c r="A83" s="4" t="s">
        <v>240</v>
      </c>
      <c r="B83" s="14">
        <v>11</v>
      </c>
      <c r="C83" s="15">
        <f t="shared" si="5"/>
        <v>11</v>
      </c>
      <c r="D83" s="13">
        <f t="shared" si="6"/>
        <v>1.8556005398110662E-4</v>
      </c>
      <c r="E83" s="2">
        <f t="shared" si="7"/>
        <v>1</v>
      </c>
      <c r="F83" s="3" t="str">
        <f>VLOOKUP(A83,'Crosswalk Data'!A$4:B$614,2,FALSE)</f>
        <v>/gmi:MI_Metadata/gmd:identificationInfo/gmd:MD_DataIdentification/gmd:extent/gmd:EX_Extent/gmd:temporalElement/gmd:EX_TemporalExtent/gmd:extent/gml:TimeInstant/gml:timePosition</v>
      </c>
    </row>
    <row r="84" spans="1:6" ht="15" x14ac:dyDescent="0.25">
      <c r="A84" s="4" t="s">
        <v>660</v>
      </c>
      <c r="B84" s="14">
        <v>16</v>
      </c>
      <c r="C84" s="15">
        <f t="shared" si="5"/>
        <v>16</v>
      </c>
      <c r="D84" s="13">
        <f t="shared" si="6"/>
        <v>2.6990553306342779E-4</v>
      </c>
      <c r="E84" s="2">
        <f t="shared" si="7"/>
        <v>1</v>
      </c>
      <c r="F84" s="3" t="str">
        <f>VLOOKUP(A84,'Crosswalk Data'!A$4:B$614,2,FALSE)</f>
        <v>/gmi:MI_Metadata/gmd:spatialRepresentationInfo/gmd:MD_Georectified/gmd:cornerPoints/gml:Point[@gml:id="cornerPoint-maximum"]/gml:pos</v>
      </c>
    </row>
    <row r="85" spans="1:6" ht="15" x14ac:dyDescent="0.25">
      <c r="A85" s="4" t="s">
        <v>659</v>
      </c>
      <c r="B85" s="14">
        <v>35</v>
      </c>
      <c r="C85" s="15">
        <f t="shared" si="5"/>
        <v>35</v>
      </c>
      <c r="D85" s="13">
        <f t="shared" si="6"/>
        <v>5.9041835357624836E-4</v>
      </c>
      <c r="E85" s="2">
        <f t="shared" si="7"/>
        <v>1</v>
      </c>
      <c r="F85" s="3" t="str">
        <f>VLOOKUP(A85,'Crosswalk Data'!A$4:B$614,2,FALSE)</f>
        <v>/gmi:MI_Metadata/gmd:spatialRepresentationInfo/gmd:MD_Georectified/gmd:cornerPoints/gml:Point[@gml:id="cornerPoint-maximum"]/gml:pos</v>
      </c>
    </row>
    <row r="86" spans="1:6" ht="15" x14ac:dyDescent="0.25">
      <c r="A86" s="4" t="s">
        <v>656</v>
      </c>
      <c r="B86" s="14">
        <v>94</v>
      </c>
      <c r="C86" s="15">
        <f t="shared" si="5"/>
        <v>94</v>
      </c>
      <c r="D86" s="13">
        <f t="shared" si="6"/>
        <v>1.5856950067476383E-3</v>
      </c>
      <c r="E86" s="2">
        <f t="shared" si="7"/>
        <v>1</v>
      </c>
      <c r="F86" s="3" t="str">
        <f>VLOOKUP(A86,'Crosswalk Data'!A$4:B$614,2,FALSE)</f>
        <v>/gmi:MI_Metadata/gmd:spatialRepresentationInfo/gmd:MD_Georectified/gmd:cornerPoints/gml:Point[@gml:id="cornerPoint-minimum"]/gml:pos</v>
      </c>
    </row>
    <row r="87" spans="1:6" ht="15" x14ac:dyDescent="0.25">
      <c r="A87" s="4" t="s">
        <v>657</v>
      </c>
      <c r="B87" s="14">
        <v>94</v>
      </c>
      <c r="C87" s="15">
        <f t="shared" si="5"/>
        <v>94</v>
      </c>
      <c r="D87" s="13">
        <f t="shared" si="6"/>
        <v>1.5856950067476383E-3</v>
      </c>
      <c r="E87" s="2">
        <f t="shared" si="7"/>
        <v>1</v>
      </c>
      <c r="F87" s="3" t="str">
        <f>VLOOKUP(A87,'Crosswalk Data'!A$4:B$614,2,FALSE)</f>
        <v>/gmi:MI_Metadata/gmd:spatialRepresentationInfo/gmd:MD_Georectified/gmd:cornerPoints/gml:Point[@gml:id="cornerPoint-minimum"]/gml:pos</v>
      </c>
    </row>
    <row r="88" spans="1:6" ht="15" x14ac:dyDescent="0.25">
      <c r="A88" s="4" t="s">
        <v>658</v>
      </c>
      <c r="B88" s="14">
        <v>94</v>
      </c>
      <c r="C88" s="15">
        <f t="shared" si="5"/>
        <v>94</v>
      </c>
      <c r="D88" s="13">
        <f t="shared" si="6"/>
        <v>1.5856950067476383E-3</v>
      </c>
      <c r="E88" s="2">
        <f t="shared" si="7"/>
        <v>1</v>
      </c>
      <c r="F88" s="3" t="str">
        <f>VLOOKUP(A88,'Crosswalk Data'!A$4:B$614,2,FALSE)</f>
        <v>/gmi:MI_Metadata/gmd:spatialRepresentationInfo/gmd:MD_Georectified/gmd:cornerPoints/gml:Point[@gml:id="cornerPoint-minimum" or @gml:id="cornerPoint-maximum"]/@srsName</v>
      </c>
    </row>
    <row r="89" spans="1:6" ht="15" x14ac:dyDescent="0.25">
      <c r="A89" s="4" t="s">
        <v>254</v>
      </c>
      <c r="B89" s="14">
        <v>1040</v>
      </c>
      <c r="C89" s="15">
        <f t="shared" si="5"/>
        <v>1040</v>
      </c>
      <c r="D89" s="13">
        <f t="shared" si="6"/>
        <v>1.7543859649122806E-2</v>
      </c>
      <c r="E89" s="2">
        <f t="shared" si="7"/>
        <v>1</v>
      </c>
      <c r="F89" s="3" t="str">
        <f>VLOOKUP(A89,'Crosswalk Data'!A$4:B$614,2,FALSE)</f>
        <v>Deprecated</v>
      </c>
    </row>
  </sheetData>
  <sortState ref="A4:D89">
    <sortCondition ref="A3"/>
  </sortState>
  <conditionalFormatting sqref="E4:E89">
    <cfRule type="cellIs" dxfId="4" priority="1" operator="equal">
      <formula>0</formula>
    </cfRule>
    <cfRule type="cellIs" dxfId="3" priority="2" operator="equal">
      <formula>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zoomScale="125" zoomScaleNormal="125" zoomScalePageLayoutView="125" workbookViewId="0">
      <pane ySplit="1065" topLeftCell="A121" activePane="bottomLeft"/>
      <selection activeCell="K2" sqref="K2"/>
      <selection pane="bottomLeft" activeCell="A147" sqref="A147"/>
    </sheetView>
  </sheetViews>
  <sheetFormatPr defaultColWidth="8.85546875" defaultRowHeight="15" x14ac:dyDescent="0.25"/>
  <cols>
    <col min="1" max="1" width="92.85546875" style="2" customWidth="1"/>
    <col min="2" max="2" width="7.140625" style="2" bestFit="1" customWidth="1"/>
    <col min="3" max="3" width="6.85546875" style="2" bestFit="1" customWidth="1"/>
    <col min="4" max="4" width="13.28515625" style="2" bestFit="1" customWidth="1"/>
    <col min="5" max="5" width="10" style="2" customWidth="1"/>
    <col min="6" max="6" width="10.140625" style="2" customWidth="1"/>
    <col min="7" max="7" width="10.140625" style="7" customWidth="1"/>
    <col min="8" max="9" width="12.140625" style="7" customWidth="1"/>
    <col min="10" max="10" width="100.28515625" style="7" customWidth="1"/>
    <col min="11" max="11" width="55.42578125" style="8" customWidth="1"/>
    <col min="12" max="12" width="15.140625" style="2" customWidth="1"/>
    <col min="13" max="16384" width="8.85546875" style="2"/>
  </cols>
  <sheetData>
    <row r="1" spans="1:15" x14ac:dyDescent="0.25">
      <c r="B1" s="2">
        <f>SUM(B3:B151)</f>
        <v>262422</v>
      </c>
      <c r="D1" s="2">
        <f>149-SUM(E3:E151)</f>
        <v>0</v>
      </c>
      <c r="E1" s="5">
        <f>SUM(E3:E151)/149</f>
        <v>1</v>
      </c>
      <c r="F1" s="6">
        <f>SUM(F3:F151)</f>
        <v>1.0006475798522982</v>
      </c>
      <c r="L1" s="5">
        <f>SUM(L3:L151)/B1</f>
        <v>1</v>
      </c>
      <c r="M1" s="5">
        <f>SUM(M3:M151)/B1</f>
        <v>0</v>
      </c>
    </row>
    <row r="2" spans="1:15" s="9" customFormat="1" x14ac:dyDescent="0.25">
      <c r="A2" s="9" t="s">
        <v>664</v>
      </c>
      <c r="B2" s="9" t="s">
        <v>605</v>
      </c>
      <c r="C2" s="9" t="s">
        <v>606</v>
      </c>
      <c r="D2" s="9" t="s">
        <v>607</v>
      </c>
      <c r="E2" s="9" t="s">
        <v>653</v>
      </c>
      <c r="F2" s="9" t="s">
        <v>609</v>
      </c>
      <c r="G2" s="10" t="s">
        <v>610</v>
      </c>
      <c r="H2" s="10" t="s">
        <v>611</v>
      </c>
      <c r="I2" s="10" t="s">
        <v>612</v>
      </c>
      <c r="J2" s="10" t="s">
        <v>603</v>
      </c>
      <c r="K2" s="11" t="s">
        <v>613</v>
      </c>
      <c r="L2" s="9" t="s">
        <v>608</v>
      </c>
      <c r="M2" s="9" t="s">
        <v>614</v>
      </c>
    </row>
    <row r="3" spans="1:15" x14ac:dyDescent="0.25">
      <c r="A3" s="2" t="s">
        <v>224</v>
      </c>
      <c r="B3" s="2">
        <v>11914</v>
      </c>
      <c r="C3" s="6">
        <f t="shared" ref="C3:C66" si="0">B3/$B$1</f>
        <v>4.540015699903209E-2</v>
      </c>
      <c r="D3" s="6">
        <f>C3</f>
        <v>4.540015699903209E-2</v>
      </c>
      <c r="E3" s="2">
        <f>IF(ISNA(J3),"",1)</f>
        <v>1</v>
      </c>
      <c r="F3" s="6">
        <f t="shared" ref="F3:F66" si="1">E3*C3</f>
        <v>4.540015699903209E-2</v>
      </c>
      <c r="H3" s="7">
        <v>1</v>
      </c>
      <c r="J3" s="7" t="str">
        <f>VLOOKUP(A3,'Crosswalk Data'!A$4:B$614,2,FALSE)</f>
        <v>/gmi:MI_Metadata/gmd:identificationInfo/gmd:MD_DataIdentification/gmd:descriptiveKeywords/gmd:MD_Keywords[gmd:type/gmd:MD_KeywordTypeCode='place']/gmd:keyword/gco:CharacterString</v>
      </c>
      <c r="L3" s="2">
        <f t="shared" ref="L3:L66" si="2">IF(E3=1,B3,0)</f>
        <v>11914</v>
      </c>
      <c r="M3" s="2">
        <f t="shared" ref="M3:M66" si="3">IF(E3=1,0,B3)</f>
        <v>0</v>
      </c>
      <c r="O3" s="2" t="str">
        <f>"/*/"&amp;A3</f>
        <v>/*//*/SpatialKeywords/Keyword</v>
      </c>
    </row>
    <row r="4" spans="1:15" x14ac:dyDescent="0.25">
      <c r="A4" s="2" t="s">
        <v>178</v>
      </c>
      <c r="B4" s="2">
        <v>9664</v>
      </c>
      <c r="C4" s="6">
        <f t="shared" si="0"/>
        <v>3.68261807317984E-2</v>
      </c>
      <c r="D4" s="6">
        <f t="shared" ref="D4:D67" si="4">D3+C4</f>
        <v>8.222633773083049E-2</v>
      </c>
      <c r="E4" s="2">
        <f t="shared" ref="E4:E67" si="5">IF(ISNA(J4),0,1)</f>
        <v>1</v>
      </c>
      <c r="F4" s="6">
        <f t="shared" si="1"/>
        <v>3.68261807317984E-2</v>
      </c>
      <c r="H4" s="7">
        <v>1</v>
      </c>
      <c r="J4" s="7" t="str">
        <f>VLOOKUP(A4,'Crosswalk Data'!A$4:B$614,2,FALSE)</f>
        <v>/gmi:MI_Metadata/gmd:identificationInfo/gmd:MD_DataIdentification/gmd:descriptiveKeywords/gmd:MD_Keywords[gmd:type/gmd:MD_KeywordTypeCode='theme']/gmd:keyword/gco:CharacterString</v>
      </c>
      <c r="L4" s="2">
        <f t="shared" si="2"/>
        <v>9664</v>
      </c>
      <c r="M4" s="2">
        <f t="shared" si="3"/>
        <v>0</v>
      </c>
      <c r="O4" s="2" t="str">
        <f t="shared" ref="O4:O67" si="6">"/*/"&amp;A4</f>
        <v>/*//*/ScienceKeywords/ScienceKeyword/CategoryKeyword</v>
      </c>
    </row>
    <row r="5" spans="1:15" x14ac:dyDescent="0.25">
      <c r="A5" s="2" t="s">
        <v>181</v>
      </c>
      <c r="B5" s="2">
        <v>9664</v>
      </c>
      <c r="C5" s="6">
        <f t="shared" si="0"/>
        <v>3.68261807317984E-2</v>
      </c>
      <c r="D5" s="6">
        <f t="shared" si="4"/>
        <v>0.11905251846262889</v>
      </c>
      <c r="E5" s="2">
        <f t="shared" si="5"/>
        <v>1</v>
      </c>
      <c r="F5" s="6">
        <f t="shared" si="1"/>
        <v>3.68261807317984E-2</v>
      </c>
      <c r="H5" s="7">
        <v>1</v>
      </c>
      <c r="J5" s="7" t="str">
        <f>VLOOKUP(A5,'Crosswalk Data'!A$4:B$614,2,FALSE)</f>
        <v>/gmi:MI_Metadata/gmd:identificationInfo/gmd:MD_DataIdentification/gmd:descriptiveKeywords/gmd:MD_Keywords[gmd:type/gmd:MD_KeywordTypeCode='theme']/gmd:keyword/gco:CharacterString</v>
      </c>
      <c r="L5" s="2">
        <f t="shared" si="2"/>
        <v>9664</v>
      </c>
      <c r="M5" s="2">
        <f t="shared" si="3"/>
        <v>0</v>
      </c>
      <c r="O5" s="2" t="str">
        <f t="shared" si="6"/>
        <v>/*//*/ScienceKeywords/ScienceKeyword/TermKeyword</v>
      </c>
    </row>
    <row r="6" spans="1:15" x14ac:dyDescent="0.25">
      <c r="A6" s="2" t="s">
        <v>182</v>
      </c>
      <c r="B6" s="2">
        <v>9664</v>
      </c>
      <c r="C6" s="6">
        <f t="shared" si="0"/>
        <v>3.68261807317984E-2</v>
      </c>
      <c r="D6" s="6">
        <f t="shared" si="4"/>
        <v>0.15587869919442729</v>
      </c>
      <c r="E6" s="2">
        <f t="shared" si="5"/>
        <v>1</v>
      </c>
      <c r="F6" s="6">
        <f t="shared" si="1"/>
        <v>3.68261807317984E-2</v>
      </c>
      <c r="H6" s="7">
        <v>1</v>
      </c>
      <c r="J6" s="7" t="str">
        <f>VLOOKUP(A6,'Crosswalk Data'!A$4:B$614,2,FALSE)</f>
        <v>/gmi:MI_Metadata/gmd:identificationInfo/gmd:MD_DataIdentification/gmd:descriptiveKeywords/gmd:MD_Keywords[gmd:type/gmd:MD_KeywordTypeCode='theme']/gmd:keyword/gco:CharacterString</v>
      </c>
      <c r="L6" s="2">
        <f t="shared" si="2"/>
        <v>9664</v>
      </c>
      <c r="M6" s="2">
        <f t="shared" si="3"/>
        <v>0</v>
      </c>
      <c r="O6" s="2" t="str">
        <f t="shared" si="6"/>
        <v>/*//*/ScienceKeywords/ScienceKeyword/TopicKeyword</v>
      </c>
    </row>
    <row r="7" spans="1:15" x14ac:dyDescent="0.25">
      <c r="A7" s="2" t="s">
        <v>183</v>
      </c>
      <c r="B7" s="2">
        <v>9503</v>
      </c>
      <c r="C7" s="6">
        <f t="shared" si="0"/>
        <v>3.6212665096676346E-2</v>
      </c>
      <c r="D7" s="6">
        <f t="shared" si="4"/>
        <v>0.19209136429110363</v>
      </c>
      <c r="E7" s="2">
        <f t="shared" si="5"/>
        <v>1</v>
      </c>
      <c r="F7" s="6">
        <f t="shared" si="1"/>
        <v>3.6212665096676346E-2</v>
      </c>
      <c r="H7" s="7">
        <v>1</v>
      </c>
      <c r="J7" s="7" t="str">
        <f>VLOOKUP(A7,'Crosswalk Data'!A$4:B$614,2,FALSE)</f>
        <v>/gmi:MI_Metadata/gmd:identificationInfo/gmd:MD_DataIdentification/gmd:descriptiveKeywords/gmd:MD_Keywords[gmd:type/gmd:MD_KeywordTypeCode='theme']/gmd:keyword/gco:CharacterString</v>
      </c>
      <c r="L7" s="2">
        <f t="shared" si="2"/>
        <v>9503</v>
      </c>
      <c r="M7" s="2">
        <f t="shared" si="3"/>
        <v>0</v>
      </c>
      <c r="O7" s="2" t="str">
        <f t="shared" si="6"/>
        <v>/*//*/ScienceKeywords/ScienceKeyword/VariableLevel1Keyword/Value</v>
      </c>
    </row>
    <row r="8" spans="1:15" x14ac:dyDescent="0.25">
      <c r="A8" s="2" t="s">
        <v>90</v>
      </c>
      <c r="B8" s="2">
        <v>6106</v>
      </c>
      <c r="C8" s="6">
        <f t="shared" si="0"/>
        <v>2.3267866261212855E-2</v>
      </c>
      <c r="D8" s="6">
        <f t="shared" si="4"/>
        <v>0.21535923055231648</v>
      </c>
      <c r="E8" s="2">
        <f t="shared" si="5"/>
        <v>1</v>
      </c>
      <c r="F8" s="6">
        <f t="shared" si="1"/>
        <v>2.3267866261212855E-2</v>
      </c>
      <c r="H8" s="7">
        <v>1</v>
      </c>
      <c r="J8" s="7" t="str">
        <f>VLOOKUP(A8,'Crosswalk Data'!A$4:B$614,2,FALSE)</f>
        <v>/gmi:MI_Metadata/gmd:identificationInfo/gmd:MD_DataIdentification/gmd:pointOfContact/gmd:CI_ResponsibleParty/gmd:contactInfo/gmd:CI_Contact/gmd:phone/gmd:CI_Telephone/gmd:voice/gco:CharacterString</v>
      </c>
      <c r="L8" s="2">
        <f t="shared" si="2"/>
        <v>6106</v>
      </c>
      <c r="M8" s="2">
        <f t="shared" si="3"/>
        <v>0</v>
      </c>
      <c r="O8" s="2" t="str">
        <f t="shared" si="6"/>
        <v>/*//*/Contacts/Contact/OrganizationPhones/Phone/Number</v>
      </c>
    </row>
    <row r="9" spans="1:15" x14ac:dyDescent="0.25">
      <c r="A9" s="2" t="s">
        <v>92</v>
      </c>
      <c r="B9" s="2">
        <v>6106</v>
      </c>
      <c r="C9" s="6">
        <f t="shared" si="0"/>
        <v>2.3267866261212855E-2</v>
      </c>
      <c r="D9" s="6">
        <f t="shared" si="4"/>
        <v>0.23862709681352934</v>
      </c>
      <c r="E9" s="2">
        <f t="shared" si="5"/>
        <v>1</v>
      </c>
      <c r="F9" s="6">
        <f t="shared" si="1"/>
        <v>2.3267866261212855E-2</v>
      </c>
      <c r="H9" s="7">
        <v>1</v>
      </c>
      <c r="J9" s="7" t="str">
        <f>VLOOKUP(A9,'Crosswalk Data'!A$4:B$614,2,FALSE)</f>
        <v>/gmi:MI_Metadata/gmd:identificationInfo/gmd:MD_DataIdentification/gmd:pointOfContact/gmd:CI_ResponsibleParty/gmd:contactInfo/gmd:CI_Contact/gmd:phone/gmd:CI_Telephone/gmd:facsimile/gco:CharacterString</v>
      </c>
      <c r="L9" s="2">
        <f t="shared" si="2"/>
        <v>6106</v>
      </c>
      <c r="M9" s="2">
        <f t="shared" si="3"/>
        <v>0</v>
      </c>
      <c r="O9" s="2" t="str">
        <f t="shared" si="6"/>
        <v>/*//*/Contacts/Contact/OrganizationPhones/Phone/Type</v>
      </c>
    </row>
    <row r="10" spans="1:15" x14ac:dyDescent="0.25">
      <c r="A10" s="2" t="s">
        <v>150</v>
      </c>
      <c r="B10" s="2">
        <v>6031</v>
      </c>
      <c r="C10" s="6">
        <f t="shared" si="0"/>
        <v>2.2982067052305065E-2</v>
      </c>
      <c r="D10" s="6">
        <f t="shared" si="4"/>
        <v>0.26160916386583438</v>
      </c>
      <c r="E10" s="2">
        <f t="shared" si="5"/>
        <v>1</v>
      </c>
      <c r="F10" s="6">
        <f t="shared" si="1"/>
        <v>2.2982067052305065E-2</v>
      </c>
      <c r="H10" s="7">
        <v>1</v>
      </c>
      <c r="I10" s="7">
        <v>1</v>
      </c>
      <c r="J10" s="7" t="str">
        <f>VLOOKUP(A10,'Crosswalk Data'!A$4:B$614,2,FALSE)</f>
        <v>/gmi:MI_Metadata/gmi:acquisitionInformation/eos:EOS_AcquisitionInformation/eos:sensor/eos:EOS_Sensor/eos:identifier/gmd:MD_Identifier/gmd:code/gco:CharacterString</v>
      </c>
      <c r="K10" s="8" t="s">
        <v>615</v>
      </c>
      <c r="L10" s="2">
        <f t="shared" si="2"/>
        <v>6031</v>
      </c>
      <c r="M10" s="2">
        <f t="shared" si="3"/>
        <v>0</v>
      </c>
      <c r="O10" s="2" t="str">
        <f t="shared" si="6"/>
        <v>/*//*/Platforms/Platform/Instruments/Instrument/Sensors/Sensor/ShortName</v>
      </c>
    </row>
    <row r="11" spans="1:15" x14ac:dyDescent="0.25">
      <c r="A11" s="2" t="s">
        <v>153</v>
      </c>
      <c r="B11" s="2">
        <v>5543</v>
      </c>
      <c r="C11" s="6">
        <f t="shared" si="0"/>
        <v>2.1122466866345047E-2</v>
      </c>
      <c r="D11" s="6">
        <f t="shared" si="4"/>
        <v>0.28273163073217944</v>
      </c>
      <c r="E11" s="2">
        <f t="shared" si="5"/>
        <v>1</v>
      </c>
      <c r="F11" s="6">
        <f t="shared" si="1"/>
        <v>2.1122466866345047E-2</v>
      </c>
      <c r="H11" s="7">
        <v>1</v>
      </c>
      <c r="I11" s="7">
        <v>1</v>
      </c>
      <c r="J11" s="7" t="str">
        <f>VLOOKUP(A11,'Crosswalk Data'!A$4:B$614,2,FALSE)</f>
        <v>/gmi:MI_Metadata/gmd:identificationInfo/gmd:MD_DataIdentification/gmd:descriptiveKeywords/gmd:MD_Keywords[gmd:type/gmd:MD_KeywordTypeCode='instrument']/gmd:keyword/gco:CharacterString</v>
      </c>
      <c r="K11" s="8" t="s">
        <v>615</v>
      </c>
      <c r="L11" s="2">
        <f t="shared" si="2"/>
        <v>5543</v>
      </c>
      <c r="M11" s="2">
        <f t="shared" si="3"/>
        <v>0</v>
      </c>
      <c r="O11" s="2" t="str">
        <f t="shared" si="6"/>
        <v>/*//*/Platforms/Platform/Instruments/Instrument/ShortName</v>
      </c>
    </row>
    <row r="12" spans="1:15" x14ac:dyDescent="0.25">
      <c r="A12" s="2" t="s">
        <v>148</v>
      </c>
      <c r="B12" s="2">
        <v>5498</v>
      </c>
      <c r="C12" s="6">
        <f t="shared" si="0"/>
        <v>2.0950987341000375E-2</v>
      </c>
      <c r="D12" s="6">
        <f t="shared" si="4"/>
        <v>0.30368261807317981</v>
      </c>
      <c r="E12" s="2">
        <f t="shared" si="5"/>
        <v>1</v>
      </c>
      <c r="F12" s="6">
        <f t="shared" si="1"/>
        <v>2.0950987341000375E-2</v>
      </c>
      <c r="H12" s="7">
        <v>1</v>
      </c>
      <c r="J12" s="7" t="str">
        <f>VLOOKUP(A12,'Crosswalk Data'!A$4:B$614,2,FALSE)</f>
        <v>/gmi:MI_Metadata/gmi:acquisitionInformation/eos:EOS_AcquisitionInformation/eos:sensor/eos:EOS_Sensor/eos:identifier/gmd:MD_Identifier/gmd:code/gco:CharacterString</v>
      </c>
      <c r="K12" s="8" t="s">
        <v>615</v>
      </c>
      <c r="L12" s="2">
        <f t="shared" si="2"/>
        <v>5498</v>
      </c>
      <c r="M12" s="2">
        <f t="shared" si="3"/>
        <v>0</v>
      </c>
      <c r="O12" s="2" t="str">
        <f t="shared" si="6"/>
        <v>/*//*/Platforms/Platform/Instruments/Instrument/Sensors/Sensor/LongName</v>
      </c>
    </row>
    <row r="13" spans="1:15" x14ac:dyDescent="0.25">
      <c r="A13" s="2" t="s">
        <v>94</v>
      </c>
      <c r="B13" s="2">
        <v>5359</v>
      </c>
      <c r="C13" s="6">
        <f t="shared" si="0"/>
        <v>2.0421306140491268E-2</v>
      </c>
      <c r="D13" s="6">
        <f t="shared" si="4"/>
        <v>0.32410392421367107</v>
      </c>
      <c r="E13" s="2">
        <f t="shared" si="5"/>
        <v>1</v>
      </c>
      <c r="F13" s="6">
        <f t="shared" si="1"/>
        <v>2.0421306140491268E-2</v>
      </c>
      <c r="H13" s="7">
        <v>1</v>
      </c>
      <c r="J13" s="7" t="str">
        <f>VLOOKUP(A13,'Crosswalk Data'!A$4:B$614,2,FALSE)</f>
        <v>/gmi:MI_Metadata/gmd:identificationInfo/gmd:MD_DataIdentification/gmd:pointOfContact/gmd:CI_ResponsibleParty/gmd:role/gmd:CI_RoleCode</v>
      </c>
      <c r="L13" s="2">
        <f t="shared" si="2"/>
        <v>5359</v>
      </c>
      <c r="M13" s="2">
        <f t="shared" si="3"/>
        <v>0</v>
      </c>
      <c r="O13" s="2" t="str">
        <f t="shared" si="6"/>
        <v>/*//*/Contacts/Contact/Role</v>
      </c>
    </row>
    <row r="14" spans="1:15" x14ac:dyDescent="0.25">
      <c r="A14" s="2" t="s">
        <v>87</v>
      </c>
      <c r="B14" s="2">
        <v>5063</v>
      </c>
      <c r="C14" s="6">
        <f t="shared" si="0"/>
        <v>1.9293351929335192E-2</v>
      </c>
      <c r="D14" s="6">
        <f t="shared" si="4"/>
        <v>0.34339727614300625</v>
      </c>
      <c r="E14" s="2">
        <f t="shared" si="5"/>
        <v>1</v>
      </c>
      <c r="F14" s="6">
        <f t="shared" si="1"/>
        <v>1.9293351929335192E-2</v>
      </c>
      <c r="H14" s="7">
        <v>1</v>
      </c>
      <c r="J14" s="7" t="str">
        <f>VLOOKUP(A14,'Crosswalk Data'!A$4:B$614,2,FALSE)</f>
        <v>/gmi:MI_Metadata/gmd:identificationInfo/gmd:MD_DataIdentification/gmd:pointOfContact/gmd:CI_ResponsibleParty/gmd:contactInfo/gmd:CI_Contact/gmd:address/gmd:CI_Address/gmd:electronicMailAddress/gco:CharacterString</v>
      </c>
      <c r="L14" s="2">
        <f t="shared" si="2"/>
        <v>5063</v>
      </c>
      <c r="M14" s="2">
        <f t="shared" si="3"/>
        <v>0</v>
      </c>
      <c r="O14" s="2" t="str">
        <f t="shared" si="6"/>
        <v>/*//*/Contacts/Contact/OrganizationEmails/Email</v>
      </c>
    </row>
    <row r="15" spans="1:15" x14ac:dyDescent="0.25">
      <c r="A15" s="2" t="s">
        <v>77</v>
      </c>
      <c r="B15" s="2">
        <v>4926</v>
      </c>
      <c r="C15" s="6">
        <f t="shared" si="0"/>
        <v>1.877129204106363E-2</v>
      </c>
      <c r="D15" s="6">
        <f t="shared" si="4"/>
        <v>0.36216856818406989</v>
      </c>
      <c r="E15" s="2">
        <f t="shared" si="5"/>
        <v>1</v>
      </c>
      <c r="F15" s="6">
        <f t="shared" si="1"/>
        <v>1.877129204106363E-2</v>
      </c>
      <c r="H15" s="7">
        <v>1</v>
      </c>
      <c r="J15" s="7" t="str">
        <f>VLOOKUP(A15,'Crosswalk Data'!A$4:B$614,2,FALSE)</f>
        <v>/gmi:MI_Metadata/gmd:identificationInfo/gmd:MD_DataIdentification/gmd:pointOfContact/gmd:CI_ResponsibleParty/gmd:contactInfo/gmd:CI_Contact/gmd:address/gmd:CI_Address/gmd:city/gco:CharacterString</v>
      </c>
      <c r="L15" s="2">
        <f t="shared" si="2"/>
        <v>4926</v>
      </c>
      <c r="M15" s="2">
        <f t="shared" si="3"/>
        <v>0</v>
      </c>
      <c r="O15" s="2" t="str">
        <f t="shared" si="6"/>
        <v>/*//*/Contacts/Contact/OrganizationAddresses/Address/City</v>
      </c>
    </row>
    <row r="16" spans="1:15" x14ac:dyDescent="0.25">
      <c r="A16" s="2" t="s">
        <v>79</v>
      </c>
      <c r="B16" s="2">
        <v>4926</v>
      </c>
      <c r="C16" s="6">
        <f t="shared" si="0"/>
        <v>1.877129204106363E-2</v>
      </c>
      <c r="D16" s="6">
        <f t="shared" si="4"/>
        <v>0.38093986022513354</v>
      </c>
      <c r="E16" s="2">
        <f t="shared" si="5"/>
        <v>1</v>
      </c>
      <c r="F16" s="6">
        <f t="shared" si="1"/>
        <v>1.877129204106363E-2</v>
      </c>
      <c r="H16" s="7">
        <v>1</v>
      </c>
      <c r="J16" s="7" t="str">
        <f>VLOOKUP(A16,'Crosswalk Data'!A$4:B$614,2,FALSE)</f>
        <v>/gmi:MI_Metadata/gmd:identificationInfo/gmd:MD_DataIdentification/gmd:pointOfContact/gmd:CI_ResponsibleParty/gmd:contactInfo/gmd:CI_Contact/gmd:address/gmd:CI_Address/gmd:country/gco:CharacterString</v>
      </c>
      <c r="L16" s="2">
        <f t="shared" si="2"/>
        <v>4926</v>
      </c>
      <c r="M16" s="2">
        <f t="shared" si="3"/>
        <v>0</v>
      </c>
      <c r="O16" s="2" t="str">
        <f t="shared" si="6"/>
        <v>/*//*/Contacts/Contact/OrganizationAddresses/Address/Country</v>
      </c>
    </row>
    <row r="17" spans="1:15" x14ac:dyDescent="0.25">
      <c r="A17" s="2" t="s">
        <v>81</v>
      </c>
      <c r="B17" s="2">
        <v>4926</v>
      </c>
      <c r="C17" s="6">
        <f t="shared" si="0"/>
        <v>1.877129204106363E-2</v>
      </c>
      <c r="D17" s="6">
        <f t="shared" si="4"/>
        <v>0.39971115226619719</v>
      </c>
      <c r="E17" s="2">
        <f t="shared" si="5"/>
        <v>1</v>
      </c>
      <c r="F17" s="6">
        <f t="shared" si="1"/>
        <v>1.877129204106363E-2</v>
      </c>
      <c r="H17" s="7">
        <v>1</v>
      </c>
      <c r="J17" s="7" t="str">
        <f>VLOOKUP(A17,'Crosswalk Data'!A$4:B$614,2,FALSE)</f>
        <v>/gmi:MI_Metadata/gmd:identificationInfo/gmd:MD_DataIdentification/gmd:pointOfContact/gmd:CI_ResponsibleParty/gmd:contactInfo/gmd:CI_Contact/gmd:address/gmd:CI_Address/gmd:postalCode/gco:CharacterString</v>
      </c>
      <c r="L17" s="2">
        <f t="shared" si="2"/>
        <v>4926</v>
      </c>
      <c r="M17" s="2">
        <f t="shared" si="3"/>
        <v>0</v>
      </c>
      <c r="O17" s="2" t="str">
        <f t="shared" si="6"/>
        <v>/*//*/Contacts/Contact/OrganizationAddresses/Address/PostalCode</v>
      </c>
    </row>
    <row r="18" spans="1:15" x14ac:dyDescent="0.25">
      <c r="A18" s="2" t="s">
        <v>83</v>
      </c>
      <c r="B18" s="2">
        <v>4926</v>
      </c>
      <c r="C18" s="6">
        <f t="shared" si="0"/>
        <v>1.877129204106363E-2</v>
      </c>
      <c r="D18" s="6">
        <f t="shared" si="4"/>
        <v>0.41848244430726084</v>
      </c>
      <c r="E18" s="2">
        <f t="shared" si="5"/>
        <v>1</v>
      </c>
      <c r="F18" s="6">
        <f t="shared" si="1"/>
        <v>1.877129204106363E-2</v>
      </c>
      <c r="H18" s="7">
        <v>1</v>
      </c>
      <c r="J18" s="7" t="str">
        <f>VLOOKUP(A18,'Crosswalk Data'!A$4:B$614,2,FALSE)</f>
        <v>/gmi:MI_Metadata/gmd:identificationInfo/gmd:MD_DataIdentification/gmd:pointOfContact/gmd:CI_ResponsibleParty/gmd:contactInfo/gmd:CI_Contact/gmd:address/gmd:CI_Address/gmd:administrativeArea/gco:CharacterString</v>
      </c>
      <c r="L18" s="2">
        <f t="shared" si="2"/>
        <v>4926</v>
      </c>
      <c r="M18" s="2">
        <f t="shared" si="3"/>
        <v>0</v>
      </c>
      <c r="O18" s="2" t="str">
        <f t="shared" si="6"/>
        <v>/*//*/Contacts/Contact/OrganizationAddresses/Address/StateProvince</v>
      </c>
    </row>
    <row r="19" spans="1:15" x14ac:dyDescent="0.25">
      <c r="A19" s="2" t="s">
        <v>85</v>
      </c>
      <c r="B19" s="2">
        <v>4925</v>
      </c>
      <c r="C19" s="6">
        <f t="shared" si="0"/>
        <v>1.876748138494486E-2</v>
      </c>
      <c r="D19" s="6">
        <f t="shared" si="4"/>
        <v>0.43724992569220572</v>
      </c>
      <c r="E19" s="2">
        <f t="shared" si="5"/>
        <v>1</v>
      </c>
      <c r="F19" s="6">
        <f t="shared" si="1"/>
        <v>1.876748138494486E-2</v>
      </c>
      <c r="H19" s="7">
        <v>1</v>
      </c>
      <c r="J19" s="7" t="str">
        <f>VLOOKUP(A19,'Crosswalk Data'!A$4:B$614,2,FALSE)</f>
        <v>/gmi:MI_Metadata/gmd:identificationInfo/gmd:MD_DataIdentification/gmd:pointOfContact/gmd:CI_ResponsibleParty/gmd:contactInfo/gmd:CI_Contact/gmd:address/gmd:CI_Address/gmd:deliveryPoint/gco:CharacterString</v>
      </c>
      <c r="L19" s="2">
        <f t="shared" si="2"/>
        <v>4925</v>
      </c>
      <c r="M19" s="2">
        <f t="shared" si="3"/>
        <v>0</v>
      </c>
      <c r="O19" s="2" t="str">
        <f t="shared" si="6"/>
        <v>/*//*/Contacts/Contact/OrganizationAddresses/Address/StreetAddress</v>
      </c>
    </row>
    <row r="20" spans="1:15" x14ac:dyDescent="0.25">
      <c r="A20" s="2" t="s">
        <v>124</v>
      </c>
      <c r="B20" s="2">
        <v>4162</v>
      </c>
      <c r="C20" s="6">
        <f t="shared" si="0"/>
        <v>1.5859950766322947E-2</v>
      </c>
      <c r="D20" s="6">
        <f t="shared" si="4"/>
        <v>0.45310987645852868</v>
      </c>
      <c r="E20" s="2">
        <f t="shared" si="5"/>
        <v>1</v>
      </c>
      <c r="F20" s="6">
        <f t="shared" si="1"/>
        <v>1.5859950766322947E-2</v>
      </c>
      <c r="J20" s="7" t="str">
        <f>VLOOKUP(A20,'Crosswalk Data'!A$4:B$614,2,FALSE)</f>
        <v>/gmi:MI_Metadata/gmd:distributionInfo/gmd:MD_Distribution/gmd:distributor/gmd:MD_Distributor/gmd:distributorTransferOptions/gmd:MD_DigitalTransferOptions/gmd:onLine/gmd:CI_OnlineResource/gmd:name/gco:CharacterString</v>
      </c>
      <c r="L20" s="2">
        <f t="shared" si="2"/>
        <v>4162</v>
      </c>
      <c r="M20" s="2">
        <f t="shared" si="3"/>
        <v>0</v>
      </c>
      <c r="O20" s="2" t="str">
        <f t="shared" si="6"/>
        <v>/*//*/OnlineResources/OnlineResource/Type</v>
      </c>
    </row>
    <row r="21" spans="1:15" x14ac:dyDescent="0.25">
      <c r="A21" s="2" t="s">
        <v>126</v>
      </c>
      <c r="B21" s="2">
        <v>4162</v>
      </c>
      <c r="C21" s="6">
        <f t="shared" si="0"/>
        <v>1.5859950766322947E-2</v>
      </c>
      <c r="D21" s="6">
        <f t="shared" si="4"/>
        <v>0.46896982722485164</v>
      </c>
      <c r="E21" s="2">
        <f t="shared" si="5"/>
        <v>1</v>
      </c>
      <c r="F21" s="6">
        <f t="shared" si="1"/>
        <v>1.5859950766322947E-2</v>
      </c>
      <c r="I21" s="7">
        <v>1</v>
      </c>
      <c r="J21" s="7" t="str">
        <f>VLOOKUP(A21,'Crosswalk Data'!A$4:B$614,2,FALSE)</f>
        <v>/gmi:MI_Metadata/gmd:distributionInfo/gmd:MD_Distribution/gmd:distributor/gmd:MD_Distributor/gmd:distributorTransferOptions/gmd:MD_DigitalTransferOptions/gmd:onLine/gmd:CI_OnlineResource/gmd:linkage/gmd:URL</v>
      </c>
      <c r="L21" s="2">
        <f t="shared" si="2"/>
        <v>4162</v>
      </c>
      <c r="M21" s="2">
        <f t="shared" si="3"/>
        <v>0</v>
      </c>
      <c r="O21" s="2" t="str">
        <f t="shared" si="6"/>
        <v>/*//*/OnlineResources/OnlineResource/URL</v>
      </c>
    </row>
    <row r="22" spans="1:15" x14ac:dyDescent="0.25">
      <c r="A22" s="2" t="s">
        <v>157</v>
      </c>
      <c r="B22" s="2">
        <v>3897</v>
      </c>
      <c r="C22" s="6">
        <f t="shared" si="0"/>
        <v>1.4850126894848756E-2</v>
      </c>
      <c r="D22" s="6">
        <f t="shared" si="4"/>
        <v>0.48381995411970041</v>
      </c>
      <c r="E22" s="2">
        <f t="shared" si="5"/>
        <v>1</v>
      </c>
      <c r="F22" s="6">
        <f t="shared" si="1"/>
        <v>1.4850126894848756E-2</v>
      </c>
      <c r="H22" s="7">
        <v>1</v>
      </c>
      <c r="J22" s="7" t="str">
        <f>VLOOKUP(A22,'Crosswalk Data'!A$4:B$614,2,FALSE)</f>
        <v>/gmi:MI_Metadata/gmd:identificationInfo/gmd:MD_DataIdentification/gmd:descriptiveKeywords/gmd:MD_Keywords/gmd:keyword/gco:CharacterString</v>
      </c>
      <c r="K22" s="8" t="s">
        <v>615</v>
      </c>
      <c r="L22" s="2">
        <f t="shared" si="2"/>
        <v>3897</v>
      </c>
      <c r="M22" s="2">
        <f t="shared" si="3"/>
        <v>0</v>
      </c>
      <c r="O22" s="2" t="str">
        <f t="shared" si="6"/>
        <v>/*//*/Platforms/Platform/LongName</v>
      </c>
    </row>
    <row r="23" spans="1:15" x14ac:dyDescent="0.25">
      <c r="A23" s="2" t="s">
        <v>159</v>
      </c>
      <c r="B23" s="2">
        <v>3897</v>
      </c>
      <c r="C23" s="6">
        <f t="shared" si="0"/>
        <v>1.4850126894848756E-2</v>
      </c>
      <c r="D23" s="6">
        <f t="shared" si="4"/>
        <v>0.49867008101454918</v>
      </c>
      <c r="E23" s="2">
        <f t="shared" si="5"/>
        <v>1</v>
      </c>
      <c r="F23" s="6">
        <f t="shared" si="1"/>
        <v>1.4850126894848756E-2</v>
      </c>
      <c r="H23" s="7">
        <v>1</v>
      </c>
      <c r="I23" s="7">
        <v>1</v>
      </c>
      <c r="J23" s="7" t="str">
        <f>VLOOKUP(A23,'Crosswalk Data'!A$4:B$614,2,FALSE)</f>
        <v>/gmi:MI_Metadata/gmd:identificationInfo/gmd:MD_DataIdentification/gmd:descriptiveKeywords/gmd:MD_Keywords[gmd:type/gmd:MD_KeywordTypeCode='platform']/gmd:keyword/gco:CharacterString</v>
      </c>
      <c r="K23" s="8" t="s">
        <v>615</v>
      </c>
      <c r="L23" s="2">
        <f t="shared" si="2"/>
        <v>3897</v>
      </c>
      <c r="M23" s="2">
        <f t="shared" si="3"/>
        <v>0</v>
      </c>
      <c r="O23" s="2" t="str">
        <f t="shared" si="6"/>
        <v>/*//*/Platforms/Platform/ShortName</v>
      </c>
    </row>
    <row r="24" spans="1:15" x14ac:dyDescent="0.25">
      <c r="A24" s="2" t="s">
        <v>161</v>
      </c>
      <c r="B24" s="2">
        <v>3897</v>
      </c>
      <c r="C24" s="6">
        <f t="shared" si="0"/>
        <v>1.4850126894848756E-2</v>
      </c>
      <c r="D24" s="6">
        <f t="shared" si="4"/>
        <v>0.5135202079093979</v>
      </c>
      <c r="E24" s="2">
        <f t="shared" si="5"/>
        <v>1</v>
      </c>
      <c r="F24" s="6">
        <f t="shared" si="1"/>
        <v>1.4850126894848756E-2</v>
      </c>
      <c r="H24" s="7">
        <v>1</v>
      </c>
      <c r="J24" s="7" t="str">
        <f>VLOOKUP(A24,'Crosswalk Data'!A$4:B$614,2,FALSE)</f>
        <v>/gmi:MI_Metadata/gmi:acquisitionInformation/eos:EOS_AcquisitionInformation/gmi:platform/eos:EOS_Platform/gmi:description/gco:CharacterString</v>
      </c>
      <c r="L24" s="2">
        <f t="shared" si="2"/>
        <v>3897</v>
      </c>
      <c r="M24" s="2">
        <f t="shared" si="3"/>
        <v>0</v>
      </c>
      <c r="O24" s="2" t="str">
        <f t="shared" si="6"/>
        <v>/*//*/Platforms/Platform/Type</v>
      </c>
    </row>
    <row r="25" spans="1:15" x14ac:dyDescent="0.25">
      <c r="A25" s="2" t="s">
        <v>139</v>
      </c>
      <c r="B25" s="2">
        <v>3667</v>
      </c>
      <c r="C25" s="6">
        <f t="shared" si="0"/>
        <v>1.3973675987531534E-2</v>
      </c>
      <c r="D25" s="6">
        <f t="shared" si="4"/>
        <v>0.52749388389692942</v>
      </c>
      <c r="E25" s="2">
        <f t="shared" si="5"/>
        <v>1</v>
      </c>
      <c r="F25" s="6">
        <f t="shared" si="1"/>
        <v>1.3973675987531534E-2</v>
      </c>
      <c r="H25" s="7">
        <v>1</v>
      </c>
      <c r="J25" s="7" t="str">
        <f>VLOOKUP(A25,'Crosswalk Data'!A$4:B$614,2,FALSE)</f>
        <v>/gmi:MI_Metadata/gmi:acquisitionInformation/eos:EOS_AcquisitionInformation/eos:instrument/eos:EOS_Instrument/gmi:citation/gmd:CI_Citation/gmd:title/gco:CharacterString</v>
      </c>
      <c r="L25" s="2">
        <f t="shared" si="2"/>
        <v>3667</v>
      </c>
      <c r="M25" s="2">
        <f t="shared" si="3"/>
        <v>0</v>
      </c>
      <c r="O25" s="2" t="str">
        <f t="shared" si="6"/>
        <v>/*//*/Platforms/Platform/Instruments/Instrument/LongName</v>
      </c>
    </row>
    <row r="26" spans="1:15" x14ac:dyDescent="0.25">
      <c r="A26" s="2" t="s">
        <v>67</v>
      </c>
      <c r="B26" s="2">
        <v>3423</v>
      </c>
      <c r="C26" s="6">
        <f t="shared" si="0"/>
        <v>1.3043875894551523E-2</v>
      </c>
      <c r="D26" s="6">
        <f t="shared" si="4"/>
        <v>0.54053775979148089</v>
      </c>
      <c r="E26" s="2">
        <f t="shared" si="5"/>
        <v>1</v>
      </c>
      <c r="F26" s="6">
        <f t="shared" si="1"/>
        <v>1.3043875894551523E-2</v>
      </c>
      <c r="H26" s="7">
        <v>1</v>
      </c>
      <c r="J26" s="7" t="str">
        <f>VLOOKUP(A26,'Crosswalk Data'!A$4:B$614,2,FALSE)</f>
        <v>/gmi:MI_Metadata/gmd:identificationInfo/gmd:MD_DataIdentification/gmd:pointOfContact/gmd:CI_ResponsibleParty/gmd:individualName/gco:CharacterString</v>
      </c>
      <c r="K26" s="8" t="s">
        <v>616</v>
      </c>
      <c r="L26" s="2">
        <f t="shared" si="2"/>
        <v>3423</v>
      </c>
      <c r="M26" s="2">
        <f t="shared" si="3"/>
        <v>0</v>
      </c>
      <c r="O26" s="2" t="str">
        <f t="shared" si="6"/>
        <v>/*//*/Contacts/Contact/ContactPersons/ContactPerson/FirstName</v>
      </c>
    </row>
    <row r="27" spans="1:15" x14ac:dyDescent="0.25">
      <c r="A27" s="2" t="s">
        <v>71</v>
      </c>
      <c r="B27" s="2">
        <v>3423</v>
      </c>
      <c r="C27" s="6">
        <f t="shared" si="0"/>
        <v>1.3043875894551523E-2</v>
      </c>
      <c r="D27" s="6">
        <f t="shared" si="4"/>
        <v>0.55358163568603236</v>
      </c>
      <c r="E27" s="2">
        <f t="shared" si="5"/>
        <v>1</v>
      </c>
      <c r="F27" s="6">
        <f t="shared" si="1"/>
        <v>1.3043875894551523E-2</v>
      </c>
      <c r="H27" s="7">
        <v>1</v>
      </c>
      <c r="J27" s="7" t="str">
        <f>VLOOKUP(A27,'Crosswalk Data'!A$4:B$614,2,FALSE)</f>
        <v>/gmi:MI_Metadata/gmd:identificationInfo/gmd:MD_DataIdentification/gmd:pointOfContact/gmd:CI_ResponsibleParty/gmd:individualName/gco:CharacterString</v>
      </c>
      <c r="K27" s="8" t="s">
        <v>616</v>
      </c>
      <c r="L27" s="2">
        <f t="shared" si="2"/>
        <v>3423</v>
      </c>
      <c r="M27" s="2">
        <f t="shared" si="3"/>
        <v>0</v>
      </c>
      <c r="O27" s="2" t="str">
        <f t="shared" si="6"/>
        <v>/*//*/Contacts/Contact/ContactPersons/ContactPerson/LastName</v>
      </c>
    </row>
    <row r="28" spans="1:15" x14ac:dyDescent="0.25">
      <c r="A28" s="2" t="s">
        <v>12</v>
      </c>
      <c r="B28" s="2">
        <v>3109</v>
      </c>
      <c r="C28" s="6">
        <f t="shared" si="0"/>
        <v>1.1847329873257578E-2</v>
      </c>
      <c r="D28" s="6">
        <f t="shared" si="4"/>
        <v>0.5654289655592899</v>
      </c>
      <c r="E28" s="2">
        <f t="shared" si="5"/>
        <v>1</v>
      </c>
      <c r="F28" s="6">
        <f t="shared" si="1"/>
        <v>1.1847329873257578E-2</v>
      </c>
      <c r="J28" s="7" t="str">
        <f>VLOOKUP(A28,'Crosswalk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ataType/eos:EOS_AdditionalAttributeDataTypeCode/@codeListValue</v>
      </c>
      <c r="L28" s="2">
        <f t="shared" si="2"/>
        <v>3109</v>
      </c>
      <c r="M28" s="2">
        <f t="shared" si="3"/>
        <v>0</v>
      </c>
      <c r="O28" s="2" t="str">
        <f t="shared" si="6"/>
        <v>/*//*/AdditionalAttributes/AdditionalAttribute/DataType</v>
      </c>
    </row>
    <row r="29" spans="1:15" x14ac:dyDescent="0.25">
      <c r="A29" s="2" t="s">
        <v>13</v>
      </c>
      <c r="B29" s="2">
        <v>3109</v>
      </c>
      <c r="C29" s="6">
        <f t="shared" si="0"/>
        <v>1.1847329873257578E-2</v>
      </c>
      <c r="D29" s="6">
        <f t="shared" si="4"/>
        <v>0.57727629543254744</v>
      </c>
      <c r="E29" s="2">
        <f t="shared" si="5"/>
        <v>1</v>
      </c>
      <c r="F29" s="6">
        <f t="shared" si="1"/>
        <v>1.1847329873257578E-2</v>
      </c>
      <c r="J29" s="7" t="str">
        <f>VLOOKUP(A29,'Crosswalk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escription/gco:CharacterString</v>
      </c>
      <c r="L29" s="2">
        <f t="shared" si="2"/>
        <v>3109</v>
      </c>
      <c r="M29" s="2">
        <f t="shared" si="3"/>
        <v>0</v>
      </c>
      <c r="O29" s="2" t="str">
        <f t="shared" si="6"/>
        <v>/*//*/AdditionalAttributes/AdditionalAttribute/Description</v>
      </c>
    </row>
    <row r="30" spans="1:15" x14ac:dyDescent="0.25">
      <c r="A30" s="2" t="s">
        <v>16</v>
      </c>
      <c r="B30" s="2">
        <v>3109</v>
      </c>
      <c r="C30" s="6">
        <f t="shared" si="0"/>
        <v>1.1847329873257578E-2</v>
      </c>
      <c r="D30" s="6">
        <f t="shared" si="4"/>
        <v>0.58912362530580498</v>
      </c>
      <c r="E30" s="2">
        <f t="shared" si="5"/>
        <v>1</v>
      </c>
      <c r="F30" s="6">
        <f t="shared" si="1"/>
        <v>1.1847329873257578E-2</v>
      </c>
      <c r="J30" s="7" t="str">
        <f>VLOOKUP(A30,'Crosswalk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name/gco:CharacterString</v>
      </c>
      <c r="L30" s="2">
        <f t="shared" si="2"/>
        <v>3109</v>
      </c>
      <c r="M30" s="2">
        <f t="shared" si="3"/>
        <v>0</v>
      </c>
      <c r="O30" s="2" t="str">
        <f t="shared" si="6"/>
        <v>/*//*/AdditionalAttributes/AdditionalAttribute/Name</v>
      </c>
    </row>
    <row r="31" spans="1:15" x14ac:dyDescent="0.25">
      <c r="A31" s="2" t="s">
        <v>47</v>
      </c>
      <c r="B31" s="2">
        <v>3071</v>
      </c>
      <c r="C31" s="6">
        <f t="shared" si="0"/>
        <v>1.1702524940744297E-2</v>
      </c>
      <c r="D31" s="6">
        <f t="shared" si="4"/>
        <v>0.60082615024654928</v>
      </c>
      <c r="E31" s="2">
        <f t="shared" si="5"/>
        <v>1</v>
      </c>
      <c r="F31" s="6">
        <f t="shared" si="1"/>
        <v>1.1702524940744297E-2</v>
      </c>
      <c r="H31" s="7">
        <v>1</v>
      </c>
      <c r="I31" s="7">
        <v>1</v>
      </c>
      <c r="J31" s="7" t="str">
        <f>VLOOKUP(A31,'Crosswalk Data'!A$4:B$614,2,FALSE)</f>
        <v>/gmi:MI_Metadata/gmd:identificationInfo/gmd:MD_DataIdentification/gmd:descriptiveKeywords/gmd:MD_Keywords[gmd:type/gmd:MD_KeywordTypeCode='project']/gmd:keyword/gco:CharacterString</v>
      </c>
      <c r="K31" s="8" t="s">
        <v>615</v>
      </c>
      <c r="L31" s="2">
        <f t="shared" si="2"/>
        <v>3071</v>
      </c>
      <c r="M31" s="2">
        <f t="shared" si="3"/>
        <v>0</v>
      </c>
      <c r="O31" s="2" t="str">
        <f t="shared" si="6"/>
        <v>/*//*/Campaigns/Campaign/ShortName</v>
      </c>
    </row>
    <row r="32" spans="1:15" x14ac:dyDescent="0.25">
      <c r="A32" s="2" t="s">
        <v>122</v>
      </c>
      <c r="B32" s="2">
        <v>2956</v>
      </c>
      <c r="C32" s="6">
        <f t="shared" si="0"/>
        <v>1.1264299487085686E-2</v>
      </c>
      <c r="D32" s="6">
        <f t="shared" si="4"/>
        <v>0.61209044973363502</v>
      </c>
      <c r="E32" s="2">
        <f t="shared" si="5"/>
        <v>1</v>
      </c>
      <c r="F32" s="6">
        <f t="shared" si="1"/>
        <v>1.1264299487085686E-2</v>
      </c>
      <c r="J32" s="7" t="str">
        <f>VLOOKUP(A32,'Crosswalk Data'!A$4:B$614,2,FALSE)</f>
        <v>/gmi:MI_Metadata/gmd:distributionInfo/gmd:MD_Distribution/gmd:distributor/gmd:MD_Distributor/gmd:distributorTransferOptions/gmd:MD_DigitalTransferOptions/gmd:onLine/gmd:CI_OnlineResource/gmd:description/gco:CharacterString</v>
      </c>
      <c r="L32" s="2">
        <f t="shared" si="2"/>
        <v>2956</v>
      </c>
      <c r="M32" s="2">
        <f t="shared" si="3"/>
        <v>0</v>
      </c>
      <c r="O32" s="2" t="str">
        <f t="shared" si="6"/>
        <v>/*//*/OnlineResources/OnlineResource/Description</v>
      </c>
    </row>
    <row r="33" spans="1:15" x14ac:dyDescent="0.25">
      <c r="A33" s="2" t="s">
        <v>89</v>
      </c>
      <c r="B33" s="2">
        <v>2786</v>
      </c>
      <c r="C33" s="6">
        <f t="shared" si="0"/>
        <v>1.0616487946894697E-2</v>
      </c>
      <c r="D33" s="6">
        <f t="shared" si="4"/>
        <v>0.62270693768052976</v>
      </c>
      <c r="E33" s="2">
        <f t="shared" si="5"/>
        <v>1</v>
      </c>
      <c r="F33" s="6">
        <f t="shared" si="1"/>
        <v>1.0616487946894697E-2</v>
      </c>
      <c r="H33" s="7">
        <v>1</v>
      </c>
      <c r="J33" s="7" t="str">
        <f>VLOOKUP(A33,'Crosswalk Data'!A$4:B$614,2,FALSE)</f>
        <v>/gmi:MI_Metadata/gmd:identificationInfo/gmd:MD_DataIdentification/gmd:pointOfContact/gmd:CI_ResponsibleParty/gmd:organisationName/gco:CharacterString</v>
      </c>
      <c r="L33" s="2">
        <f t="shared" si="2"/>
        <v>2786</v>
      </c>
      <c r="M33" s="2">
        <f t="shared" si="3"/>
        <v>0</v>
      </c>
      <c r="O33" s="2" t="str">
        <f t="shared" si="6"/>
        <v>/*//*/Contacts/Contact/OrganizationName</v>
      </c>
    </row>
    <row r="34" spans="1:15" x14ac:dyDescent="0.25">
      <c r="A34" s="2" t="s">
        <v>105</v>
      </c>
      <c r="B34" s="2">
        <v>2673</v>
      </c>
      <c r="C34" s="6">
        <f t="shared" si="0"/>
        <v>1.0185883805473627E-2</v>
      </c>
      <c r="D34" s="6">
        <f t="shared" si="4"/>
        <v>0.63289282148600334</v>
      </c>
      <c r="E34" s="2">
        <f t="shared" si="5"/>
        <v>1</v>
      </c>
      <c r="F34" s="6">
        <f t="shared" si="1"/>
        <v>1.0185883805473627E-2</v>
      </c>
      <c r="G34" s="7">
        <v>1</v>
      </c>
      <c r="I34" s="7">
        <v>1</v>
      </c>
      <c r="J34" s="7" t="str">
        <f>VLOOKUP(A34,'Crosswalk Data'!A$4:B$614,2,FALSE)</f>
        <v>/gmi:MI_Metadata/gmd:identificationInfo/gmd:MD_DataIdentification/gmd:aggregationInfo/gmd:MD_AggregateInformation/gmd:aggregateDataSetIdentifier/gmd:MD_Identifier/gmd:code/gco:CharacterString</v>
      </c>
      <c r="L34" s="2">
        <f t="shared" si="2"/>
        <v>2673</v>
      </c>
      <c r="M34" s="2">
        <f t="shared" si="3"/>
        <v>0</v>
      </c>
      <c r="O34" s="2" t="str">
        <f t="shared" si="6"/>
        <v>/*//*/DataSetId</v>
      </c>
    </row>
    <row r="35" spans="1:15" x14ac:dyDescent="0.25">
      <c r="A35" s="2" t="s">
        <v>106</v>
      </c>
      <c r="B35" s="2">
        <v>2673</v>
      </c>
      <c r="C35" s="6">
        <f t="shared" si="0"/>
        <v>1.0185883805473627E-2</v>
      </c>
      <c r="D35" s="6">
        <f t="shared" si="4"/>
        <v>0.64307870529147693</v>
      </c>
      <c r="E35" s="2">
        <f t="shared" si="5"/>
        <v>1</v>
      </c>
      <c r="F35" s="6">
        <f t="shared" si="1"/>
        <v>1.0185883805473627E-2</v>
      </c>
      <c r="G35" s="7">
        <v>1</v>
      </c>
      <c r="I35" s="7">
        <v>1</v>
      </c>
      <c r="J35" s="7" t="str">
        <f>VLOOKUP(A35,'Crosswalk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description/gco:CharacterString</v>
      </c>
      <c r="L35" s="2">
        <f t="shared" si="2"/>
        <v>2673</v>
      </c>
      <c r="M35" s="2">
        <f t="shared" si="3"/>
        <v>0</v>
      </c>
      <c r="O35" s="2" t="str">
        <f t="shared" si="6"/>
        <v>/*//*/Description</v>
      </c>
    </row>
    <row r="36" spans="1:15" x14ac:dyDescent="0.25">
      <c r="A36" s="2" t="s">
        <v>108</v>
      </c>
      <c r="B36" s="2">
        <v>2673</v>
      </c>
      <c r="C36" s="6">
        <f t="shared" si="0"/>
        <v>1.0185883805473627E-2</v>
      </c>
      <c r="D36" s="6">
        <f t="shared" si="4"/>
        <v>0.65326458909695051</v>
      </c>
      <c r="E36" s="2">
        <f t="shared" si="5"/>
        <v>1</v>
      </c>
      <c r="F36" s="6">
        <f t="shared" si="1"/>
        <v>1.0185883805473627E-2</v>
      </c>
      <c r="G36" s="7">
        <v>1</v>
      </c>
      <c r="J36" s="7" t="str">
        <f>VLOOKUP(A36,'Crosswalk Data'!A$4:B$614,2,FALSE)</f>
        <v>/gmi:MI_Metadata/gmd:identificationInfo/gmd:MD_DataIdentification/gmd:citation/gmd:CI_Citation/gmd:date/gmd:CI_Date/gmd:date/gco:DateTime</v>
      </c>
      <c r="L36" s="2">
        <f t="shared" si="2"/>
        <v>2673</v>
      </c>
      <c r="M36" s="2">
        <f t="shared" si="3"/>
        <v>0</v>
      </c>
      <c r="O36" s="2" t="str">
        <f t="shared" si="6"/>
        <v>/*//*/InsertTime</v>
      </c>
    </row>
    <row r="37" spans="1:15" x14ac:dyDescent="0.25">
      <c r="A37" s="2" t="s">
        <v>110</v>
      </c>
      <c r="B37" s="2">
        <v>2673</v>
      </c>
      <c r="C37" s="6">
        <f t="shared" si="0"/>
        <v>1.0185883805473627E-2</v>
      </c>
      <c r="D37" s="6">
        <f t="shared" si="4"/>
        <v>0.66345047290242409</v>
      </c>
      <c r="E37" s="2">
        <f t="shared" si="5"/>
        <v>1</v>
      </c>
      <c r="F37" s="6">
        <f t="shared" si="1"/>
        <v>1.0185883805473627E-2</v>
      </c>
      <c r="G37" s="7">
        <v>1</v>
      </c>
      <c r="I37" s="7">
        <v>1</v>
      </c>
      <c r="J37" s="7" t="str">
        <f>VLOOKUP(A37,'Crosswalk Data'!A$4:B$614,2,FALSE)</f>
        <v>/gmi:MI_Metadata/gmd:identificationInfo/gmd:MD_DataIdentification/gmd:citation/gmd:CI_Citation/gmd:date/gmd:CI_Date/gmd:date/gco:DateTime</v>
      </c>
      <c r="L37" s="2">
        <f t="shared" si="2"/>
        <v>2673</v>
      </c>
      <c r="M37" s="2">
        <f t="shared" si="3"/>
        <v>0</v>
      </c>
      <c r="O37" s="2" t="str">
        <f t="shared" si="6"/>
        <v>/*//*/LastUpdate</v>
      </c>
    </row>
    <row r="38" spans="1:15" x14ac:dyDescent="0.25">
      <c r="A38" s="2" t="s">
        <v>111</v>
      </c>
      <c r="B38" s="2">
        <v>2673</v>
      </c>
      <c r="C38" s="6">
        <f t="shared" si="0"/>
        <v>1.0185883805473627E-2</v>
      </c>
      <c r="D38" s="6">
        <f t="shared" si="4"/>
        <v>0.67363635670789768</v>
      </c>
      <c r="E38" s="2">
        <f t="shared" si="5"/>
        <v>1</v>
      </c>
      <c r="F38" s="6">
        <f t="shared" si="1"/>
        <v>1.0185883805473627E-2</v>
      </c>
      <c r="G38" s="7">
        <v>1</v>
      </c>
      <c r="J38" s="7" t="str">
        <f>VLOOKUP(A38,'Crosswalk Data'!A$4:B$614,2,FALSE)</f>
        <v>/gmi:MI_Metadata/gmd:identificationInfo/gmd:MD_DataIdentification/gmd:descriptiveKeywords/gmd:MD_Keywords/gmd:keyword/gco:CharacterString</v>
      </c>
      <c r="L38" s="2">
        <f t="shared" si="2"/>
        <v>2673</v>
      </c>
      <c r="M38" s="2">
        <f t="shared" si="3"/>
        <v>0</v>
      </c>
      <c r="O38" s="2" t="str">
        <f t="shared" si="6"/>
        <v>/*//*/LongName</v>
      </c>
    </row>
    <row r="39" spans="1:15" ht="30" x14ac:dyDescent="0.25">
      <c r="A39" s="2" t="s">
        <v>127</v>
      </c>
      <c r="B39" s="2">
        <v>2673</v>
      </c>
      <c r="C39" s="6">
        <f t="shared" si="0"/>
        <v>1.0185883805473627E-2</v>
      </c>
      <c r="D39" s="6">
        <f t="shared" si="4"/>
        <v>0.68382224051337126</v>
      </c>
      <c r="E39" s="2">
        <f t="shared" si="5"/>
        <v>1</v>
      </c>
      <c r="F39" s="6">
        <f t="shared" si="1"/>
        <v>1.0185883805473627E-2</v>
      </c>
      <c r="G39" s="7">
        <v>1</v>
      </c>
      <c r="J39" s="7" t="str">
        <f>VLOOKUP(A39,'Crosswalk Data'!A$4:B$614,2,FALSE)</f>
        <v>ECHO specific flag - not translated</v>
      </c>
      <c r="K39" s="8" t="s">
        <v>617</v>
      </c>
      <c r="L39" s="2">
        <f t="shared" si="2"/>
        <v>2673</v>
      </c>
      <c r="M39" s="2">
        <f t="shared" si="3"/>
        <v>0</v>
      </c>
      <c r="O39" s="2" t="str">
        <f t="shared" si="6"/>
        <v>/*//*/Orderable</v>
      </c>
    </row>
    <row r="40" spans="1:15" x14ac:dyDescent="0.25">
      <c r="A40" s="2" t="s">
        <v>186</v>
      </c>
      <c r="B40" s="2">
        <v>2673</v>
      </c>
      <c r="C40" s="6">
        <f t="shared" si="0"/>
        <v>1.0185883805473627E-2</v>
      </c>
      <c r="D40" s="6">
        <f t="shared" si="4"/>
        <v>0.69400812431884484</v>
      </c>
      <c r="E40" s="2">
        <f t="shared" si="5"/>
        <v>1</v>
      </c>
      <c r="F40" s="6">
        <f t="shared" si="1"/>
        <v>1.0185883805473627E-2</v>
      </c>
      <c r="G40" s="7">
        <v>1</v>
      </c>
      <c r="I40" s="7">
        <v>1</v>
      </c>
      <c r="J40" s="7" t="str">
        <f>VLOOKUP(A40,'Crosswalk Data'!A$4:B$614,2,FALSE)</f>
        <v>/gmi:MI_Metadata/gmd:identificationInfo/gmd:MD_DataIdentification/gmd:descriptiveKeywords/gmd:MD_Keywords[gmd:type/gmd:MD_KeywordTypeCode='project']/gmd:keyword/gco:CharacterString</v>
      </c>
      <c r="L40" s="2">
        <f t="shared" si="2"/>
        <v>2673</v>
      </c>
      <c r="M40" s="2">
        <f t="shared" si="3"/>
        <v>0</v>
      </c>
      <c r="O40" s="2" t="str">
        <f t="shared" si="6"/>
        <v>/*//*/ShortName</v>
      </c>
    </row>
    <row r="41" spans="1:15" x14ac:dyDescent="0.25">
      <c r="A41" s="2" t="s">
        <v>252</v>
      </c>
      <c r="B41" s="2">
        <v>2673</v>
      </c>
      <c r="C41" s="6">
        <f t="shared" si="0"/>
        <v>1.0185883805473627E-2</v>
      </c>
      <c r="D41" s="6">
        <f t="shared" si="4"/>
        <v>0.70419400812431843</v>
      </c>
      <c r="E41" s="2">
        <f t="shared" si="5"/>
        <v>1</v>
      </c>
      <c r="F41" s="6">
        <f t="shared" si="1"/>
        <v>1.0185883805473627E-2</v>
      </c>
      <c r="G41" s="7">
        <v>1</v>
      </c>
      <c r="I41" s="7">
        <v>1</v>
      </c>
      <c r="J41" s="7" t="str">
        <f>VLOOKUP(A41,'Crosswalk Data'!A$4:B$614,2,FALSE)</f>
        <v>/gmi:MI_Metadata/gmd:identificationInfo/gmd:MD_DataIdentification/gmd:aggregationInfo/gmd:MD_AggregateInformation/gmd:aggregateDataSetName/gmd:CI_Citation/gmd:edition/gco:CharacterString</v>
      </c>
      <c r="L41" s="2">
        <f t="shared" si="2"/>
        <v>2673</v>
      </c>
      <c r="M41" s="2">
        <f t="shared" si="3"/>
        <v>0</v>
      </c>
      <c r="O41" s="2" t="str">
        <f t="shared" si="6"/>
        <v>/*//*/VersionId</v>
      </c>
    </row>
    <row r="42" spans="1:15" ht="30" x14ac:dyDescent="0.25">
      <c r="A42" s="2" t="s">
        <v>254</v>
      </c>
      <c r="B42" s="2">
        <v>2673</v>
      </c>
      <c r="C42" s="6">
        <f t="shared" si="0"/>
        <v>1.0185883805473627E-2</v>
      </c>
      <c r="D42" s="6">
        <f t="shared" si="4"/>
        <v>0.71437989192979201</v>
      </c>
      <c r="E42" s="2">
        <f t="shared" si="5"/>
        <v>1</v>
      </c>
      <c r="F42" s="6">
        <f t="shared" si="1"/>
        <v>1.0185883805473627E-2</v>
      </c>
      <c r="G42" s="7">
        <v>1</v>
      </c>
      <c r="J42" s="7" t="str">
        <f>VLOOKUP(A42,'Crosswalk Data'!A$4:B$614,2,FALSE)</f>
        <v>Deprecated</v>
      </c>
      <c r="K42" s="8" t="s">
        <v>618</v>
      </c>
      <c r="L42" s="2">
        <f t="shared" si="2"/>
        <v>2673</v>
      </c>
      <c r="M42" s="2">
        <f t="shared" si="3"/>
        <v>0</v>
      </c>
      <c r="O42" s="2" t="str">
        <f t="shared" si="6"/>
        <v>/*//*/Visible</v>
      </c>
    </row>
    <row r="43" spans="1:15" x14ac:dyDescent="0.25">
      <c r="A43" s="2" t="s">
        <v>32</v>
      </c>
      <c r="B43" s="2">
        <v>2672</v>
      </c>
      <c r="C43" s="6">
        <f t="shared" si="0"/>
        <v>1.0182073149354856E-2</v>
      </c>
      <c r="D43" s="6">
        <f t="shared" si="4"/>
        <v>0.72456196507914683</v>
      </c>
      <c r="E43" s="2">
        <f t="shared" si="5"/>
        <v>1</v>
      </c>
      <c r="F43" s="6">
        <f t="shared" si="1"/>
        <v>1.0182073149354856E-2</v>
      </c>
      <c r="I43" s="7">
        <v>1</v>
      </c>
      <c r="J43" s="7" t="str">
        <f>VLOOKUP(A43,'Crosswalk Data'!A$4:B$614,2,FALSE)</f>
        <v>/gmi:MI_Metadata/gmd:contact/gmd:CI_ResponsibleParty/gmd:organisationName/gco:CharacterString</v>
      </c>
      <c r="L43" s="2">
        <f t="shared" si="2"/>
        <v>2672</v>
      </c>
      <c r="M43" s="2">
        <f t="shared" si="3"/>
        <v>0</v>
      </c>
      <c r="O43" s="2" t="str">
        <f t="shared" si="6"/>
        <v>/*//*/ArchiveCenter</v>
      </c>
    </row>
    <row r="44" spans="1:15" ht="30" x14ac:dyDescent="0.25">
      <c r="A44" s="2" t="s">
        <v>187</v>
      </c>
      <c r="B44" s="2">
        <v>2667</v>
      </c>
      <c r="C44" s="6">
        <f t="shared" si="0"/>
        <v>1.0163019868761003E-2</v>
      </c>
      <c r="D44" s="6">
        <f t="shared" si="4"/>
        <v>0.73472498494790783</v>
      </c>
      <c r="E44" s="2">
        <f t="shared" si="5"/>
        <v>1</v>
      </c>
      <c r="F44" s="6">
        <f t="shared" si="1"/>
        <v>1.0163019868761003E-2</v>
      </c>
      <c r="J44" s="7" t="str">
        <f>VLOOKUP(A44,'Crosswalk Data'!A$4:B$614,2,FALSE)</f>
        <v>/gmi:MI_Metadata/gmd:identificationInfo/gmd:MD_DataIdentification/gmd:extent/gmd:EX_Extent/gmd:description/gco:CharacterString</v>
      </c>
      <c r="K44" s="8" t="s">
        <v>619</v>
      </c>
      <c r="L44" s="2">
        <f t="shared" si="2"/>
        <v>2667</v>
      </c>
      <c r="M44" s="2">
        <f t="shared" si="3"/>
        <v>0</v>
      </c>
      <c r="O44" s="2" t="str">
        <f t="shared" si="6"/>
        <v>/*//*/Spatial/GranuleSpatialRepresentation</v>
      </c>
    </row>
    <row r="45" spans="1:15" x14ac:dyDescent="0.25">
      <c r="A45" s="2" t="s">
        <v>236</v>
      </c>
      <c r="B45" s="2">
        <v>2554</v>
      </c>
      <c r="C45" s="6">
        <f t="shared" si="0"/>
        <v>9.7324157273399325E-3</v>
      </c>
      <c r="D45" s="6">
        <f t="shared" si="4"/>
        <v>0.74445740067524779</v>
      </c>
      <c r="E45" s="2">
        <f t="shared" si="5"/>
        <v>1</v>
      </c>
      <c r="F45" s="6">
        <f t="shared" si="1"/>
        <v>9.7324157273399325E-3</v>
      </c>
      <c r="I45" s="7">
        <v>1</v>
      </c>
      <c r="J45" s="7" t="str">
        <f>VLOOKUP(A45,'Crosswalk Data'!A$4:B$614,2,FALSE)</f>
        <v>/gmi:MI_Metadata/gmd:identificationInfo/gmd:MD_DataIdentification/gmd:extent/gmd:EX_Extent/gmd:temporalElement/gmd:EX_TemporalExtent/gmd:extent/gml:TimePeriod/gml:beginPosition</v>
      </c>
      <c r="L45" s="2">
        <f t="shared" si="2"/>
        <v>2554</v>
      </c>
      <c r="M45" s="2">
        <f t="shared" si="3"/>
        <v>0</v>
      </c>
      <c r="O45" s="2" t="str">
        <f t="shared" si="6"/>
        <v>/*//*/Temporal/RangeDateTime/BeginningDateTime</v>
      </c>
    </row>
    <row r="46" spans="1:15" x14ac:dyDescent="0.25">
      <c r="A46" s="2" t="s">
        <v>46</v>
      </c>
      <c r="B46" s="2">
        <v>2548</v>
      </c>
      <c r="C46" s="6">
        <f t="shared" si="0"/>
        <v>9.7095517906273104E-3</v>
      </c>
      <c r="D46" s="6">
        <f t="shared" si="4"/>
        <v>0.75416695246587506</v>
      </c>
      <c r="E46" s="2">
        <f t="shared" si="5"/>
        <v>1</v>
      </c>
      <c r="F46" s="6">
        <f t="shared" si="1"/>
        <v>9.7095517906273104E-3</v>
      </c>
      <c r="H46" s="7">
        <v>1</v>
      </c>
      <c r="J46" s="7" t="str">
        <f>VLOOKUP(A46,'Crosswalk Data'!A$4:B$614,2,FALSE)</f>
        <v>/gmi:MI_Metadata/gmd:identificationInfo/gmd:MD_DataIdentification/gmd:descriptiveKeywords/gmd:MD_Keywords/gmd:keyword/gco:CharacterString</v>
      </c>
      <c r="K46" s="8" t="s">
        <v>615</v>
      </c>
      <c r="L46" s="2">
        <f t="shared" si="2"/>
        <v>2548</v>
      </c>
      <c r="M46" s="2">
        <f t="shared" si="3"/>
        <v>0</v>
      </c>
      <c r="O46" s="2" t="str">
        <f t="shared" si="6"/>
        <v>/*//*/Campaigns/Campaign/LongName</v>
      </c>
    </row>
    <row r="47" spans="1:15" x14ac:dyDescent="0.25">
      <c r="A47" s="2" t="s">
        <v>197</v>
      </c>
      <c r="B47" s="2">
        <v>2515</v>
      </c>
      <c r="C47" s="6">
        <f t="shared" si="0"/>
        <v>9.5838001387078819E-3</v>
      </c>
      <c r="D47" s="6">
        <f t="shared" si="4"/>
        <v>0.76375075260458292</v>
      </c>
      <c r="E47" s="2">
        <f t="shared" si="5"/>
        <v>1</v>
      </c>
      <c r="F47" s="6">
        <f t="shared" si="1"/>
        <v>9.5838001387078819E-3</v>
      </c>
      <c r="J47" s="7" t="str">
        <f>VLOOKUP(A47,'Crosswalk Data'!A$4:B$614,2,FALSE)</f>
        <v>/gmi:MI_Metadata/gmd:referenceSystemInfo/gmd:MD_ReferenceSystem/gmd:referenceSystemIdentifier/gmd:RS_Identifier/gmd:code</v>
      </c>
      <c r="K47" s="8" t="s">
        <v>620</v>
      </c>
      <c r="L47" s="2">
        <f t="shared" si="2"/>
        <v>2515</v>
      </c>
      <c r="M47" s="2">
        <f t="shared" si="3"/>
        <v>0</v>
      </c>
      <c r="O47" s="2" t="str">
        <f t="shared" si="6"/>
        <v>/*//*/Spatial/HorizontalSpatialDomain/Geometry/CoordinateSystem</v>
      </c>
    </row>
    <row r="48" spans="1:15" ht="30" x14ac:dyDescent="0.25">
      <c r="A48" s="2" t="s">
        <v>169</v>
      </c>
      <c r="B48" s="2">
        <v>2327</v>
      </c>
      <c r="C48" s="6">
        <f t="shared" si="0"/>
        <v>8.8673967883790231E-3</v>
      </c>
      <c r="D48" s="6">
        <f t="shared" si="4"/>
        <v>0.77261814939296192</v>
      </c>
      <c r="E48" s="2">
        <f t="shared" si="5"/>
        <v>1</v>
      </c>
      <c r="F48" s="6">
        <f t="shared" si="1"/>
        <v>8.8673967883790231E-3</v>
      </c>
      <c r="H48" s="7">
        <v>1</v>
      </c>
      <c r="J48" s="7" t="str">
        <f>VLOOKUP(A48,'Crosswalk Data'!A$4:B$614,2,FALSE)</f>
        <v>/gmi:MI_Metadata/gmd:contentInfo/gmd:MD_ImageDescription/gmd:processingLevelCode/gmd:MD_Identifier/gmd:code/gco:CharacterString</v>
      </c>
      <c r="K48" s="8" t="s">
        <v>621</v>
      </c>
      <c r="L48" s="2">
        <f t="shared" si="2"/>
        <v>2327</v>
      </c>
      <c r="M48" s="2">
        <f t="shared" si="3"/>
        <v>0</v>
      </c>
      <c r="O48" s="2" t="str">
        <f t="shared" si="6"/>
        <v>/*//*/ProcessingLevelId</v>
      </c>
    </row>
    <row r="49" spans="1:15" x14ac:dyDescent="0.25">
      <c r="A49" s="2" t="s">
        <v>189</v>
      </c>
      <c r="B49" s="2">
        <v>2301</v>
      </c>
      <c r="C49" s="6">
        <f t="shared" si="0"/>
        <v>8.7683197292909888E-3</v>
      </c>
      <c r="D49" s="6">
        <f t="shared" si="4"/>
        <v>0.78138646912225296</v>
      </c>
      <c r="E49" s="2">
        <f t="shared" si="5"/>
        <v>1</v>
      </c>
      <c r="F49" s="6">
        <f t="shared" si="1"/>
        <v>8.7683197292909888E-3</v>
      </c>
      <c r="I49" s="7">
        <v>1</v>
      </c>
      <c r="J49" s="7" t="str">
        <f>VLOOKUP(A49,'Crosswalk Data'!A$4:B$614,2,FALSE)</f>
        <v>/gmi:MI_Metadata/gmd:identificationInfo/gmd:MD_DataIdentification/gmd:extent/gmd:EX_Extent/gmd:geographicElement/gmd:EX_GeographicBoundingBox/gmd:eastBoundLongitude/gco:Decimal</v>
      </c>
      <c r="L49" s="2">
        <f t="shared" si="2"/>
        <v>2301</v>
      </c>
      <c r="M49" s="2">
        <f t="shared" si="3"/>
        <v>0</v>
      </c>
      <c r="O49" s="2" t="str">
        <f t="shared" si="6"/>
        <v>/*//*/Spatial/HorizontalSpatialDomain/Geometry/BoundingRectangle/EastBoundingCoordinate</v>
      </c>
    </row>
    <row r="50" spans="1:15" x14ac:dyDescent="0.25">
      <c r="A50" s="2" t="s">
        <v>191</v>
      </c>
      <c r="B50" s="2">
        <v>2301</v>
      </c>
      <c r="C50" s="6">
        <f t="shared" si="0"/>
        <v>8.7683197292909888E-3</v>
      </c>
      <c r="D50" s="6">
        <f t="shared" si="4"/>
        <v>0.790154788851544</v>
      </c>
      <c r="E50" s="2">
        <f t="shared" si="5"/>
        <v>1</v>
      </c>
      <c r="F50" s="6">
        <f t="shared" si="1"/>
        <v>8.7683197292909888E-3</v>
      </c>
      <c r="I50" s="7">
        <v>1</v>
      </c>
      <c r="J50" s="7" t="str">
        <f>VLOOKUP(A50,'Crosswalk Data'!A$4:B$614,2,FALSE)</f>
        <v>/gmi:MI_Metadata/gmd:identificationInfo/gmd:MD_DataIdentification/gmd:extent/gmd:EX_Extent/gmd:geographicElement/gmd:EX_GeographicBoundingBox/gmd:northBoundLatitude/gco:Decimal</v>
      </c>
      <c r="L50" s="2">
        <f t="shared" si="2"/>
        <v>2301</v>
      </c>
      <c r="M50" s="2">
        <f t="shared" si="3"/>
        <v>0</v>
      </c>
      <c r="O50" s="2" t="str">
        <f t="shared" si="6"/>
        <v>/*//*/Spatial/HorizontalSpatialDomain/Geometry/BoundingRectangle/NorthBoundingCoordinate</v>
      </c>
    </row>
    <row r="51" spans="1:15" x14ac:dyDescent="0.25">
      <c r="A51" s="2" t="s">
        <v>193</v>
      </c>
      <c r="B51" s="2">
        <v>2301</v>
      </c>
      <c r="C51" s="6">
        <f t="shared" si="0"/>
        <v>8.7683197292909888E-3</v>
      </c>
      <c r="D51" s="6">
        <f t="shared" si="4"/>
        <v>0.79892310858083504</v>
      </c>
      <c r="E51" s="2">
        <f t="shared" si="5"/>
        <v>1</v>
      </c>
      <c r="F51" s="6">
        <f t="shared" si="1"/>
        <v>8.7683197292909888E-3</v>
      </c>
      <c r="I51" s="7">
        <v>1</v>
      </c>
      <c r="J51" s="7" t="str">
        <f>VLOOKUP(A51,'Crosswalk Data'!A$4:B$614,2,FALSE)</f>
        <v>/gmi:MI_Metadata/gmd:identificationInfo/gmd:MD_DataIdentification/gmd:extent/gmd:EX_Extent/gmd:geographicElement/gmd:EX_GeographicBoundingBox/gmd:southBoundLatitude/gco:Decimal</v>
      </c>
      <c r="L51" s="2">
        <f t="shared" si="2"/>
        <v>2301</v>
      </c>
      <c r="M51" s="2">
        <f t="shared" si="3"/>
        <v>0</v>
      </c>
      <c r="O51" s="2" t="str">
        <f t="shared" si="6"/>
        <v>/*//*/Spatial/HorizontalSpatialDomain/Geometry/BoundingRectangle/SouthBoundingCoordinate</v>
      </c>
    </row>
    <row r="52" spans="1:15" x14ac:dyDescent="0.25">
      <c r="A52" s="2" t="s">
        <v>195</v>
      </c>
      <c r="B52" s="2">
        <v>2301</v>
      </c>
      <c r="C52" s="6">
        <f t="shared" si="0"/>
        <v>8.7683197292909888E-3</v>
      </c>
      <c r="D52" s="6">
        <f t="shared" si="4"/>
        <v>0.80769142831012608</v>
      </c>
      <c r="E52" s="2">
        <f t="shared" si="5"/>
        <v>1</v>
      </c>
      <c r="F52" s="6">
        <f t="shared" si="1"/>
        <v>8.7683197292909888E-3</v>
      </c>
      <c r="I52" s="7">
        <v>1</v>
      </c>
      <c r="J52" s="7" t="str">
        <f>VLOOKUP(A52,'Crosswalk Data'!A$4:B$614,2,FALSE)</f>
        <v>/gmi:MI_Metadata/gmd:identificationInfo/gmd:MD_DataIdentification/gmd:extent/gmd:EX_Extent/gmd:geographicElement/gmd:EX_GeographicBoundingBox/gmd:westBoundLongitude/gco:Decimal</v>
      </c>
      <c r="L52" s="2">
        <f t="shared" si="2"/>
        <v>2301</v>
      </c>
      <c r="M52" s="2">
        <f t="shared" si="3"/>
        <v>0</v>
      </c>
      <c r="O52" s="2" t="str">
        <f t="shared" si="6"/>
        <v>/*//*/Spatial/HorizontalSpatialDomain/Geometry/BoundingRectangle/WestBoundingCoordinate</v>
      </c>
    </row>
    <row r="53" spans="1:15" ht="30" x14ac:dyDescent="0.25">
      <c r="A53" s="2" t="s">
        <v>43</v>
      </c>
      <c r="B53" s="2">
        <v>2250</v>
      </c>
      <c r="C53" s="6">
        <f t="shared" si="0"/>
        <v>8.5739762672336923E-3</v>
      </c>
      <c r="D53" s="6">
        <f t="shared" si="4"/>
        <v>0.81626540457735974</v>
      </c>
      <c r="E53" s="2">
        <f t="shared" si="5"/>
        <v>1</v>
      </c>
      <c r="F53" s="6">
        <f t="shared" si="1"/>
        <v>8.5739762672336923E-3</v>
      </c>
      <c r="J53" s="7" t="str">
        <f>VLOOKUP(A53,'Crosswalk Data'!A$4:B$614,2,FALSE)</f>
        <v>/gmi:MI_Metadata/gmd:identificationInfo/gmd:MD_DataIdentification/gmd:citation/gmd:CI_Citation/gmd:identifier/gmd:MD_Identifier/gmd:code/gco:CharacterString</v>
      </c>
      <c r="K53" s="8" t="s">
        <v>622</v>
      </c>
      <c r="L53" s="2">
        <f t="shared" si="2"/>
        <v>2250</v>
      </c>
      <c r="M53" s="2">
        <f t="shared" si="3"/>
        <v>0</v>
      </c>
      <c r="O53" s="2" t="str">
        <f t="shared" si="6"/>
        <v>/*//*/AssociatedDIFs/DIF/EntryId</v>
      </c>
    </row>
    <row r="54" spans="1:15" x14ac:dyDescent="0.25">
      <c r="A54" s="2" t="s">
        <v>238</v>
      </c>
      <c r="B54" s="2">
        <v>2051</v>
      </c>
      <c r="C54" s="6">
        <f t="shared" si="0"/>
        <v>7.8156556995983562E-3</v>
      </c>
      <c r="D54" s="6">
        <f t="shared" si="4"/>
        <v>0.82408106027695815</v>
      </c>
      <c r="E54" s="2">
        <f t="shared" si="5"/>
        <v>1</v>
      </c>
      <c r="F54" s="6">
        <f t="shared" si="1"/>
        <v>7.8156556995983562E-3</v>
      </c>
      <c r="I54" s="7">
        <v>1</v>
      </c>
      <c r="J54" s="7" t="str">
        <f>VLOOKUP(A54,'Crosswalk Data'!A$4:B$614,2,FALSE)</f>
        <v>/gmi:MI_Metadata/gmd:identificationInfo/gmd:MD_DataIdentification/gmd:extent/gmd:EX_Extent/gmd:temporalElement/gmd:EX_TemporalExtent/gmd:extent/gml:TimePeriod/gml:endPosition</v>
      </c>
      <c r="L54" s="2">
        <f t="shared" si="2"/>
        <v>2051</v>
      </c>
      <c r="M54" s="2">
        <f t="shared" si="3"/>
        <v>0</v>
      </c>
      <c r="O54" s="2" t="str">
        <f t="shared" si="6"/>
        <v>/*//*/Temporal/RangeDateTime/EndingDateTime</v>
      </c>
    </row>
    <row r="55" spans="1:15" ht="45" x14ac:dyDescent="0.25">
      <c r="A55" s="2" t="s">
        <v>50</v>
      </c>
      <c r="B55" s="2">
        <v>1818</v>
      </c>
      <c r="C55" s="6">
        <f t="shared" si="0"/>
        <v>6.9277728239248238E-3</v>
      </c>
      <c r="D55" s="6">
        <f t="shared" si="4"/>
        <v>0.83100883310088303</v>
      </c>
      <c r="E55" s="2">
        <f t="shared" si="5"/>
        <v>1</v>
      </c>
      <c r="F55" s="6">
        <f t="shared" si="1"/>
        <v>6.9277728239248238E-3</v>
      </c>
      <c r="J55" s="7" t="str">
        <f>VLOOKUP(A55,'Crosswalk Data'!A$4:B$614,2,FALSE)</f>
        <v>/gmi:MI_Metadata/gmd:identificationInfo/gmd:MD_DataIdentification/gmd:citation/gmd:CI_Citation</v>
      </c>
      <c r="K55" s="8" t="s">
        <v>623</v>
      </c>
      <c r="L55" s="2">
        <f t="shared" si="2"/>
        <v>1818</v>
      </c>
      <c r="M55" s="2">
        <f t="shared" si="3"/>
        <v>0</v>
      </c>
      <c r="O55" s="2" t="str">
        <f t="shared" si="6"/>
        <v>/*//*/CitationForExternalPublication</v>
      </c>
    </row>
    <row r="56" spans="1:15" ht="30" x14ac:dyDescent="0.25">
      <c r="A56" s="2" t="s">
        <v>64</v>
      </c>
      <c r="B56" s="2">
        <v>1818</v>
      </c>
      <c r="C56" s="6">
        <f t="shared" si="0"/>
        <v>6.9277728239248238E-3</v>
      </c>
      <c r="D56" s="6">
        <f t="shared" si="4"/>
        <v>0.8379366059248079</v>
      </c>
      <c r="E56" s="2">
        <f t="shared" si="5"/>
        <v>1</v>
      </c>
      <c r="F56" s="6">
        <f t="shared" si="1"/>
        <v>6.9277728239248238E-3</v>
      </c>
      <c r="J56" s="7" t="str">
        <f>VLOOKUP(A56,'Crosswalk Data'!A$4:B$614,2,FALSE)</f>
        <v>/gmi:MI_Metadata/gmd:identificationInfo/gmd:MD_DataIdentification/gmd:status/gmd:MD_ProgressCode</v>
      </c>
      <c r="K56" s="8" t="s">
        <v>624</v>
      </c>
      <c r="L56" s="2">
        <f t="shared" si="2"/>
        <v>1818</v>
      </c>
      <c r="M56" s="2">
        <f t="shared" si="3"/>
        <v>0</v>
      </c>
      <c r="O56" s="2" t="str">
        <f t="shared" si="6"/>
        <v>/*//*/CollectionState</v>
      </c>
    </row>
    <row r="57" spans="1:15" x14ac:dyDescent="0.25">
      <c r="A57" s="2" t="s">
        <v>219</v>
      </c>
      <c r="B57" s="2">
        <v>1800</v>
      </c>
      <c r="C57" s="6">
        <f t="shared" si="0"/>
        <v>6.859181013786954E-3</v>
      </c>
      <c r="D57" s="6">
        <f t="shared" si="4"/>
        <v>0.84479578693859481</v>
      </c>
      <c r="E57" s="2">
        <f t="shared" si="5"/>
        <v>1</v>
      </c>
      <c r="F57" s="6">
        <f t="shared" si="1"/>
        <v>6.859181013786954E-3</v>
      </c>
      <c r="J57" s="7" t="str">
        <f>VLOOKUP(A57,'Crosswalk Data'!A$4:B$614,2,FALSE)</f>
        <v>/gmi:MI_Metadata/gmd:identificationInfo/gmd:MD_DataIdentification/gmd:extent/gmd:EX_Extent/gmd:description/gco:CharacterString</v>
      </c>
      <c r="K57" s="8" t="s">
        <v>625</v>
      </c>
      <c r="L57" s="2">
        <f t="shared" si="2"/>
        <v>1800</v>
      </c>
      <c r="M57" s="2">
        <f t="shared" si="3"/>
        <v>0</v>
      </c>
      <c r="O57" s="2" t="str">
        <f t="shared" si="6"/>
        <v>/*//*/Spatial/SpatialCoverageType</v>
      </c>
    </row>
    <row r="58" spans="1:15" x14ac:dyDescent="0.25">
      <c r="A58" s="2" t="s">
        <v>38</v>
      </c>
      <c r="B58" s="2">
        <v>1758</v>
      </c>
      <c r="C58" s="6">
        <f t="shared" si="0"/>
        <v>6.6991334567985915E-3</v>
      </c>
      <c r="D58" s="6">
        <f t="shared" si="4"/>
        <v>0.85149492039539343</v>
      </c>
      <c r="E58" s="2">
        <f t="shared" si="5"/>
        <v>1</v>
      </c>
      <c r="F58" s="6">
        <f t="shared" si="1"/>
        <v>6.6991334567985915E-3</v>
      </c>
      <c r="J58" s="7" t="str">
        <f>VLOOKUP(A58,'Crosswalk Data'!A$4:B$614,2,FALSE)</f>
        <v>/gmi:MI_Metadata/gmd:identificationInfo/gmd:MD_DataIdentification/gmd:graphicOverview/gmd:MD_BrowseGraphic/gmd:fileDescription/gco:CharacterString</v>
      </c>
      <c r="L58" s="2">
        <f t="shared" si="2"/>
        <v>1758</v>
      </c>
      <c r="M58" s="2">
        <f t="shared" si="3"/>
        <v>0</v>
      </c>
      <c r="O58" s="2" t="str">
        <f t="shared" si="6"/>
        <v>/*//*/AssociatedBrowseImageUrls/ProviderBrowseUrl/FileSize</v>
      </c>
    </row>
    <row r="59" spans="1:15" x14ac:dyDescent="0.25">
      <c r="A59" s="2" t="s">
        <v>41</v>
      </c>
      <c r="B59" s="2">
        <v>1758</v>
      </c>
      <c r="C59" s="6">
        <f t="shared" si="0"/>
        <v>6.6991334567985915E-3</v>
      </c>
      <c r="D59" s="6">
        <f t="shared" si="4"/>
        <v>0.85819405385219205</v>
      </c>
      <c r="E59" s="2">
        <f t="shared" si="5"/>
        <v>1</v>
      </c>
      <c r="F59" s="6">
        <f t="shared" si="1"/>
        <v>6.6991334567985915E-3</v>
      </c>
      <c r="I59" s="7">
        <v>1</v>
      </c>
      <c r="J59" s="7" t="str">
        <f>VLOOKUP(A59,'Crosswalk Data'!A$4:B$614,2,FALSE)</f>
        <v>/gmi:MI_Metadata/gmd:identificationInfo/gmd:MD_DataIdentification/gmd:graphicOverview/gmd:MD_BrowseGraphic/gmd:fileName/gmx:FileName/@src</v>
      </c>
      <c r="L59" s="2">
        <f t="shared" si="2"/>
        <v>1758</v>
      </c>
      <c r="M59" s="2">
        <f t="shared" si="3"/>
        <v>0</v>
      </c>
      <c r="O59" s="2" t="str">
        <f t="shared" si="6"/>
        <v>/*//*/AssociatedBrowseImageUrls/ProviderBrowseUrl/URL</v>
      </c>
    </row>
    <row r="60" spans="1:15" x14ac:dyDescent="0.25">
      <c r="A60" s="2" t="s">
        <v>73</v>
      </c>
      <c r="B60" s="2">
        <v>1656</v>
      </c>
      <c r="C60" s="6">
        <f t="shared" si="0"/>
        <v>6.3104465326839975E-3</v>
      </c>
      <c r="D60" s="6">
        <f t="shared" si="4"/>
        <v>0.86450450038487603</v>
      </c>
      <c r="E60" s="2">
        <f t="shared" si="5"/>
        <v>1</v>
      </c>
      <c r="F60" s="6">
        <f t="shared" si="1"/>
        <v>6.3104465326839975E-3</v>
      </c>
      <c r="H60" s="7">
        <v>1</v>
      </c>
      <c r="J60" s="7" t="str">
        <f>VLOOKUP(A60,'Crosswalk Data'!A$4:B$614,2,FALSE)</f>
        <v>/gmi:MI_Metadata/gmd:identificationInfo/gmd:MD_DataIdentification/gmd:pointOfContact/gmd:CI_ResponsibleParty/gmd:contactInfo/gmd:CI_Contact/gmd:hoursOfService/gco:CharacterString</v>
      </c>
      <c r="L60" s="2">
        <f t="shared" si="2"/>
        <v>1656</v>
      </c>
      <c r="M60" s="2">
        <f t="shared" si="3"/>
        <v>0</v>
      </c>
      <c r="O60" s="2" t="str">
        <f t="shared" si="6"/>
        <v>/*//*/Contacts/Contact/HoursOfService</v>
      </c>
    </row>
    <row r="61" spans="1:15" x14ac:dyDescent="0.25">
      <c r="A61" s="2" t="s">
        <v>118</v>
      </c>
      <c r="B61" s="2">
        <v>1656</v>
      </c>
      <c r="C61" s="6">
        <f t="shared" si="0"/>
        <v>6.3104465326839975E-3</v>
      </c>
      <c r="D61" s="6">
        <f t="shared" si="4"/>
        <v>0.87081494691756001</v>
      </c>
      <c r="E61" s="2">
        <f t="shared" si="5"/>
        <v>1</v>
      </c>
      <c r="F61" s="6">
        <f t="shared" si="1"/>
        <v>6.3104465326839975E-3</v>
      </c>
      <c r="I61" s="7">
        <v>1</v>
      </c>
      <c r="J61" s="7" t="str">
        <f>VLOOKUP(A61,'Crosswalk Data'!A$4:B$614,2,FALSE)</f>
        <v>/gmi:MI_Metadata/gmd:distributionInfo/gmd:MD_Distribution/gmd:distributor/gmd:MD_Distributor/gmd:distributorTransferOptions/gmd:MD_DigitalTransferOptions/gmd:onLine/gmd:CI_OnlineResource/gmd:linkage/gmd:URL</v>
      </c>
      <c r="L61" s="2">
        <f t="shared" si="2"/>
        <v>1656</v>
      </c>
      <c r="M61" s="2">
        <f t="shared" si="3"/>
        <v>0</v>
      </c>
      <c r="O61" s="2" t="str">
        <f t="shared" si="6"/>
        <v>/*//*/OnlineAccessURLs/OnlineAccessURL/URL</v>
      </c>
    </row>
    <row r="62" spans="1:15" x14ac:dyDescent="0.25">
      <c r="A62" s="2" t="s">
        <v>164</v>
      </c>
      <c r="B62" s="2">
        <v>1645</v>
      </c>
      <c r="C62" s="6">
        <f t="shared" si="0"/>
        <v>6.268529315377522E-3</v>
      </c>
      <c r="D62" s="6">
        <f t="shared" si="4"/>
        <v>0.87708347623293748</v>
      </c>
      <c r="E62" s="2">
        <f t="shared" si="5"/>
        <v>1</v>
      </c>
      <c r="F62" s="6">
        <f t="shared" si="1"/>
        <v>6.268529315377522E-3</v>
      </c>
      <c r="I62" s="7">
        <v>1</v>
      </c>
      <c r="J62" s="7" t="str">
        <f>VLOOKUP(A62,'Crosswalk Data'!A$4:B$614,2,FALSE)</f>
        <v>/gmi:MI_Metadata/gmd:dataQualityInfo/gmd:DQ_DataQuality/gmd:lineage/gmd:LI_Lineage/gmd:processStep/gmi:LE_ProcessStep/gmd:processor/gmd:CI_ResponsibleParty/gmd:organisationName/gco:CharacterString</v>
      </c>
      <c r="L62" s="2">
        <f t="shared" si="2"/>
        <v>1645</v>
      </c>
      <c r="M62" s="2">
        <f t="shared" si="3"/>
        <v>0</v>
      </c>
      <c r="O62" s="2" t="str">
        <f t="shared" si="6"/>
        <v>/*//*/ProcessingCenter</v>
      </c>
    </row>
    <row r="63" spans="1:15" ht="30" x14ac:dyDescent="0.25">
      <c r="A63" s="2" t="s">
        <v>166</v>
      </c>
      <c r="B63" s="2">
        <v>1574</v>
      </c>
      <c r="C63" s="6">
        <f t="shared" si="0"/>
        <v>5.9979727309448141E-3</v>
      </c>
      <c r="D63" s="6">
        <f t="shared" si="4"/>
        <v>0.8830814489638823</v>
      </c>
      <c r="E63" s="2">
        <f t="shared" si="5"/>
        <v>1</v>
      </c>
      <c r="F63" s="6">
        <f t="shared" si="1"/>
        <v>5.9979727309448141E-3</v>
      </c>
      <c r="J63" s="7" t="str">
        <f>VLOOKUP(A63,'Crosswalk Data'!A$4:B$614,2,FALSE)</f>
        <v>/gmi:MI_Metadata/gmd:contentInfo/gmd:MD_ImageDescription/gmd:processingLevelCode/gmd:MD_Identifier/gmd:description/gco:CharacterString</v>
      </c>
      <c r="K63" s="8" t="s">
        <v>621</v>
      </c>
      <c r="L63" s="2">
        <f t="shared" si="2"/>
        <v>1574</v>
      </c>
      <c r="M63" s="2">
        <f t="shared" si="3"/>
        <v>0</v>
      </c>
      <c r="O63" s="2" t="str">
        <f t="shared" si="6"/>
        <v>/*//*/ProcessingLevelDescription</v>
      </c>
    </row>
    <row r="64" spans="1:15" x14ac:dyDescent="0.25">
      <c r="A64" s="2" t="s">
        <v>162</v>
      </c>
      <c r="B64" s="2">
        <v>1569</v>
      </c>
      <c r="C64" s="6">
        <f t="shared" si="0"/>
        <v>5.9789194503509615E-3</v>
      </c>
      <c r="D64" s="6">
        <f t="shared" si="4"/>
        <v>0.8890603684142333</v>
      </c>
      <c r="E64" s="2">
        <f t="shared" si="5"/>
        <v>1</v>
      </c>
      <c r="F64" s="6">
        <f t="shared" si="1"/>
        <v>5.9789194503509615E-3</v>
      </c>
      <c r="H64" s="7">
        <v>1</v>
      </c>
      <c r="J64" s="7" t="str">
        <f>VLOOKUP(A64,'Crosswalk Data'!A$4:B$614,2,FALSE)</f>
        <v>/gmi:MI_Metadata/gmd:distributionInfo/gmd:MD_Distribution/gmd:distributor/gmd:MD_Distributor/gmd:distributionOrderProcess/gmd:MD_StandardOrderProcess/gmd:fees/gco:CharacterString</v>
      </c>
      <c r="L64" s="2">
        <f t="shared" si="2"/>
        <v>1569</v>
      </c>
      <c r="M64" s="2">
        <f t="shared" si="3"/>
        <v>0</v>
      </c>
      <c r="O64" s="2" t="str">
        <f t="shared" si="6"/>
        <v>/*//*/Price</v>
      </c>
    </row>
    <row r="65" spans="1:15" ht="45" x14ac:dyDescent="0.25">
      <c r="A65" s="2" t="s">
        <v>151</v>
      </c>
      <c r="B65" s="2">
        <v>1538</v>
      </c>
      <c r="C65" s="6">
        <f t="shared" si="0"/>
        <v>5.8607891106690754E-3</v>
      </c>
      <c r="D65" s="6">
        <f t="shared" si="4"/>
        <v>0.89492115752490242</v>
      </c>
      <c r="E65" s="2">
        <f t="shared" si="5"/>
        <v>1</v>
      </c>
      <c r="F65" s="6">
        <f t="shared" si="1"/>
        <v>5.8607891106690754E-3</v>
      </c>
      <c r="J65" s="7" t="str">
        <f>VLOOKUP(A65,'Crosswalk Data'!A$4:B$614,2,FALSE)</f>
        <v>/gmi:MI_Metadata/gmi:acquisitionInformation/eos:EOS_AcquisitionInformation/eos:sensor/eos:EOS_Sensor/eos:type/gco:CharacterString</v>
      </c>
      <c r="K65" s="8" t="s">
        <v>626</v>
      </c>
      <c r="L65" s="2">
        <f t="shared" si="2"/>
        <v>1538</v>
      </c>
      <c r="M65" s="2">
        <f t="shared" si="3"/>
        <v>0</v>
      </c>
      <c r="O65" s="2" t="str">
        <f t="shared" si="6"/>
        <v>/*//*/Platforms/Platform/Instruments/Instrument/Sensors/Sensor/Technique</v>
      </c>
    </row>
    <row r="66" spans="1:15" x14ac:dyDescent="0.25">
      <c r="A66" s="2" t="s">
        <v>120</v>
      </c>
      <c r="B66" s="2">
        <v>1494</v>
      </c>
      <c r="C66" s="6">
        <f t="shared" si="0"/>
        <v>5.6931202414431713E-3</v>
      </c>
      <c r="D66" s="6">
        <f t="shared" si="4"/>
        <v>0.90061427776634562</v>
      </c>
      <c r="E66" s="2">
        <f t="shared" si="5"/>
        <v>1</v>
      </c>
      <c r="F66" s="6">
        <f t="shared" si="1"/>
        <v>5.6931202414431713E-3</v>
      </c>
      <c r="J66" s="7" t="str">
        <f>VLOOKUP(A66,'Crosswalk Data'!A$4:B$614,2,FALSE)</f>
        <v>/gmi:MI_Metadata/gmd:distributionInfo/gmd:MD_Distribution/gmd:distributor/gmd:MD_Distributor/gmd:distributorTransferOptions/gmd:MD_DigitalTransferOptions/gmd:onLine/gmd:CI_OnlineResource/gmd:description/gco:CharacterString</v>
      </c>
      <c r="L66" s="2">
        <f t="shared" si="2"/>
        <v>1494</v>
      </c>
      <c r="M66" s="2">
        <f t="shared" si="3"/>
        <v>0</v>
      </c>
      <c r="O66" s="2" t="str">
        <f t="shared" si="6"/>
        <v>/*//*/OnlineAccessURLs/OnlineAccessURL/URLDescription</v>
      </c>
    </row>
    <row r="67" spans="1:15" ht="45" x14ac:dyDescent="0.25">
      <c r="A67" s="2" t="s">
        <v>113</v>
      </c>
      <c r="B67" s="2">
        <v>1401</v>
      </c>
      <c r="C67" s="6">
        <f t="shared" ref="C67:C104" si="7">B67/$B$1</f>
        <v>5.3387292223975123E-3</v>
      </c>
      <c r="D67" s="6">
        <f t="shared" si="4"/>
        <v>0.90595300698874315</v>
      </c>
      <c r="E67" s="2">
        <f t="shared" si="5"/>
        <v>1</v>
      </c>
      <c r="F67" s="6">
        <f t="shared" ref="F67:F130" si="8">E67*C67</f>
        <v>5.3387292223975123E-3</v>
      </c>
      <c r="J67" s="7" t="str">
        <f>VLOOKUP(A67,'Crosswalk Data'!A$4:B$614,2,FALSE)</f>
        <v>/gmi:MI_Metadata/gmd:identificationInfo/gmd:MD_DataIdentification/gmd:resourceMaintenance/gmd:MD_MaintenanceInformation/gmd:maintenanceAndUpdateFrequency/gmd:MD_MaintenanceFrequencyCode</v>
      </c>
      <c r="K67" s="8" t="s">
        <v>627</v>
      </c>
      <c r="L67" s="2">
        <f t="shared" ref="L67:L130" si="9">IF(E67=1,B67,0)</f>
        <v>1401</v>
      </c>
      <c r="M67" s="2">
        <f t="shared" ref="M67:M130" si="10">IF(E67=1,0,B67)</f>
        <v>0</v>
      </c>
      <c r="O67" s="2" t="str">
        <f t="shared" si="6"/>
        <v>/*//*/MaintenanceAndUpdateFrequency</v>
      </c>
    </row>
    <row r="68" spans="1:15" x14ac:dyDescent="0.25">
      <c r="A68" s="2" t="s">
        <v>75</v>
      </c>
      <c r="B68" s="2">
        <v>1097</v>
      </c>
      <c r="C68" s="6">
        <f t="shared" si="7"/>
        <v>4.1802897622912711E-3</v>
      </c>
      <c r="D68" s="6">
        <f t="shared" ref="D68:D131" si="11">D67+C68</f>
        <v>0.91013329675103438</v>
      </c>
      <c r="E68" s="2">
        <f t="shared" ref="E68:E131" si="12">IF(ISNA(J68),0,1)</f>
        <v>1</v>
      </c>
      <c r="F68" s="6">
        <f t="shared" si="8"/>
        <v>4.1802897622912711E-3</v>
      </c>
      <c r="H68" s="7">
        <v>1</v>
      </c>
      <c r="J68" s="7" t="str">
        <f>VLOOKUP(A68,'Crosswalk Data'!A$4:B$614,2,FALSE)</f>
        <v>/gmi:MI_Metadata/gmd:identificationInfo/gmd:MD_DataIdentification/gmd:pointOfContact/gmd:CI_ResponsibleParty/gmd:contactInfo/gmd:CI_Contact/gmd:contactInstructions/gco:CharacterString</v>
      </c>
      <c r="L68" s="2">
        <f t="shared" si="9"/>
        <v>1097</v>
      </c>
      <c r="M68" s="2">
        <f t="shared" si="10"/>
        <v>0</v>
      </c>
      <c r="O68" s="2" t="str">
        <f t="shared" ref="O68:O131" si="13">"/*/"&amp;A68</f>
        <v>/*//*/Contacts/Contact/Instructions</v>
      </c>
    </row>
    <row r="69" spans="1:15" x14ac:dyDescent="0.25">
      <c r="A69" s="2" t="s">
        <v>176</v>
      </c>
      <c r="B69" s="2">
        <v>1036</v>
      </c>
      <c r="C69" s="6">
        <f t="shared" si="7"/>
        <v>3.9478397390462694E-3</v>
      </c>
      <c r="D69" s="6">
        <f t="shared" si="11"/>
        <v>0.9140811364900806</v>
      </c>
      <c r="E69" s="2">
        <f t="shared" si="12"/>
        <v>1</v>
      </c>
      <c r="F69" s="6">
        <f t="shared" si="8"/>
        <v>3.9478397390462694E-3</v>
      </c>
      <c r="J69" s="7" t="str">
        <f>VLOOKUP(A69,'Crosswalk Data'!A$4:B$614,2,FALSE)</f>
        <v>/gmi:MI_Metadata/gmd:dateStamp/gco:DateTime</v>
      </c>
      <c r="K69" s="8" t="s">
        <v>628</v>
      </c>
      <c r="L69" s="2">
        <f t="shared" si="9"/>
        <v>1036</v>
      </c>
      <c r="M69" s="2">
        <f t="shared" si="10"/>
        <v>0</v>
      </c>
      <c r="O69" s="2" t="str">
        <f t="shared" si="13"/>
        <v>/*//*/RevisionDate</v>
      </c>
    </row>
    <row r="70" spans="1:15" x14ac:dyDescent="0.25">
      <c r="A70" s="2" t="s">
        <v>72</v>
      </c>
      <c r="B70" s="2">
        <v>993</v>
      </c>
      <c r="C70" s="6">
        <f t="shared" si="7"/>
        <v>3.7839815259391361E-3</v>
      </c>
      <c r="D70" s="6">
        <f t="shared" si="11"/>
        <v>0.91786511801601978</v>
      </c>
      <c r="E70" s="2">
        <f t="shared" si="12"/>
        <v>1</v>
      </c>
      <c r="F70" s="6">
        <f t="shared" si="8"/>
        <v>3.7839815259391361E-3</v>
      </c>
      <c r="H70" s="7">
        <v>1</v>
      </c>
      <c r="J70" s="7" t="str">
        <f>VLOOKUP(A70,'Crosswalk Data'!A$4:B$614,2,FALSE)</f>
        <v>/gmi:MI_Metadata/gmd:identificationInfo/gmd:MD_DataIdentification/gmd:pointOfContact/gmd:CI_ResponsibleParty/gmd:individualName/gco:CharacterString</v>
      </c>
      <c r="K70" s="8" t="s">
        <v>629</v>
      </c>
      <c r="L70" s="2">
        <f t="shared" si="9"/>
        <v>993</v>
      </c>
      <c r="M70" s="2">
        <f t="shared" si="10"/>
        <v>0</v>
      </c>
      <c r="O70" s="2" t="str">
        <f t="shared" si="13"/>
        <v>/*//*/Contacts/Contact/ContactPersons/ContactPerson/MiddleName</v>
      </c>
    </row>
    <row r="71" spans="1:15" x14ac:dyDescent="0.25">
      <c r="A71" s="2" t="s">
        <v>172</v>
      </c>
      <c r="B71" s="2">
        <v>962</v>
      </c>
      <c r="C71" s="6">
        <f t="shared" si="7"/>
        <v>3.6658511862572496E-3</v>
      </c>
      <c r="D71" s="6">
        <f t="shared" si="11"/>
        <v>0.92153096920227706</v>
      </c>
      <c r="E71" s="2">
        <f t="shared" si="12"/>
        <v>1</v>
      </c>
      <c r="F71" s="6">
        <f t="shared" si="8"/>
        <v>3.6658511862572496E-3</v>
      </c>
      <c r="J71" s="7" t="str">
        <f>VLOOKUP(A71,'Crosswalk Data'!A$4:B$614,2,FALSE)</f>
        <v>/gmi:MI_Metadata/gmd:identificationInfo/gmd:MD_DataIdentification/gmd:resourceConstraints/gmd:MD_LegalConstraints/gmd:useLimitation/gco:CharacterString</v>
      </c>
      <c r="L71" s="2">
        <f t="shared" si="9"/>
        <v>962</v>
      </c>
      <c r="M71" s="2">
        <f t="shared" si="10"/>
        <v>0</v>
      </c>
      <c r="O71" s="2" t="str">
        <f t="shared" si="13"/>
        <v>/*//*/RestrictionComment</v>
      </c>
    </row>
    <row r="72" spans="1:15" x14ac:dyDescent="0.25">
      <c r="A72" s="2" t="s">
        <v>116</v>
      </c>
      <c r="B72" s="2">
        <v>749</v>
      </c>
      <c r="C72" s="6">
        <f t="shared" si="7"/>
        <v>2.8541814329591268E-3</v>
      </c>
      <c r="D72" s="6">
        <f t="shared" si="11"/>
        <v>0.92438515063523619</v>
      </c>
      <c r="E72" s="2">
        <f t="shared" si="12"/>
        <v>1</v>
      </c>
      <c r="F72" s="6">
        <f t="shared" si="8"/>
        <v>2.8541814329591268E-3</v>
      </c>
      <c r="J72" s="7" t="str">
        <f>VLOOKUP(A72,'Crosswalk Data'!A$4:B$614,2,FALSE)</f>
        <v>/gmi:MI_Metadata/gmd:distributionInfo/gmd:MD_Distribution/gmd:distributor/gmd:MD_Distributor/gmd:distributorTransferOptions/gmd:MD_DigitalTransferOptions/gmd:onLine/gmd:CI_OnlineResource/gmd:applicationProfile/gco:CharacterString</v>
      </c>
      <c r="L72" s="2">
        <f t="shared" si="9"/>
        <v>749</v>
      </c>
      <c r="M72" s="2">
        <f t="shared" si="10"/>
        <v>0</v>
      </c>
      <c r="O72" s="2" t="str">
        <f t="shared" si="13"/>
        <v>/*//*/OnlineAccessURLs/OnlineAccessURL/MimeType</v>
      </c>
    </row>
    <row r="73" spans="1:15" x14ac:dyDescent="0.25">
      <c r="A73" s="2" t="s">
        <v>174</v>
      </c>
      <c r="B73" s="2">
        <v>717</v>
      </c>
      <c r="C73" s="6">
        <f t="shared" si="7"/>
        <v>2.7322404371584699E-3</v>
      </c>
      <c r="D73" s="6">
        <f t="shared" si="11"/>
        <v>0.92711739107239466</v>
      </c>
      <c r="E73" s="2">
        <f t="shared" si="12"/>
        <v>1</v>
      </c>
      <c r="F73" s="6">
        <f t="shared" si="8"/>
        <v>2.7322404371584699E-3</v>
      </c>
      <c r="J73" s="7" t="str">
        <f>VLOOKUP(A73,'Crosswalk Data'!A$4:B$614,2,FALSE)</f>
        <v>/gmi:MI_Metadata/gmd:identificationInfo/gmd:MD_DataIdentification/gmd:resourceConstraints/gmd:MD_LegalConstraints/gmd:otherConstraints/gco:CharacterString</v>
      </c>
      <c r="K73" s="8" t="s">
        <v>630</v>
      </c>
      <c r="L73" s="2">
        <f t="shared" si="9"/>
        <v>717</v>
      </c>
      <c r="M73" s="2">
        <f t="shared" si="10"/>
        <v>0</v>
      </c>
      <c r="O73" s="2" t="str">
        <f t="shared" si="13"/>
        <v>/*//*/RestrictionFlag</v>
      </c>
    </row>
    <row r="74" spans="1:15" x14ac:dyDescent="0.25">
      <c r="A74" s="2" t="s">
        <v>141</v>
      </c>
      <c r="B74" s="2">
        <v>678</v>
      </c>
      <c r="C74" s="6">
        <f t="shared" si="7"/>
        <v>2.5836248485264193E-3</v>
      </c>
      <c r="D74" s="6">
        <f t="shared" si="11"/>
        <v>0.92970101592092103</v>
      </c>
      <c r="E74" s="2">
        <f t="shared" si="12"/>
        <v>1</v>
      </c>
      <c r="F74" s="6">
        <f t="shared" si="8"/>
        <v>2.5836248485264193E-3</v>
      </c>
      <c r="H74" s="7">
        <v>1</v>
      </c>
      <c r="J74" s="7" t="str">
        <f>VLOOKUP(A74,'Crosswalk Data'!A$4:B$614,2,FALSE)</f>
        <v>/gmi:MI_Metadata/gmi:acquisitionInformation/eos:EOS_AcquisitionInformation/eos:instrument/eos:EOS_Instrument/eos:otherProperty/gco:Record/eos:AdditionalAttributes/eos:AdditionalAttribute/eos:value/gco:CharacterString</v>
      </c>
      <c r="L74" s="2">
        <f t="shared" si="9"/>
        <v>678</v>
      </c>
      <c r="M74" s="2">
        <f t="shared" si="10"/>
        <v>0</v>
      </c>
      <c r="O74" s="2" t="str">
        <f t="shared" si="13"/>
        <v>/*//*/Platforms/Platform/Instruments/Instrument/OperationModes/OperationMode</v>
      </c>
    </row>
    <row r="75" spans="1:15" ht="75" x14ac:dyDescent="0.25">
      <c r="A75" s="2" t="s">
        <v>228</v>
      </c>
      <c r="B75" s="2">
        <v>656</v>
      </c>
      <c r="C75" s="6">
        <f t="shared" si="7"/>
        <v>2.4997904139134677E-3</v>
      </c>
      <c r="D75" s="6">
        <f t="shared" si="11"/>
        <v>0.93220080633483449</v>
      </c>
      <c r="E75" s="2">
        <f t="shared" si="12"/>
        <v>1</v>
      </c>
      <c r="F75" s="6">
        <f t="shared" si="8"/>
        <v>2.4997904139134677E-3</v>
      </c>
      <c r="J75" s="7" t="str">
        <f>VLOOKUP(A75,'Crosswalk Data'!A$4:B$614,2,FALSE)</f>
        <v>/gmi:MI_Metadata/gmd:identificationInfo/gmd:MD_DataIdentification/gmd:extent/gmd:EX_Extent/gmd:temporalElement/gmd:EX_TemporalExtent/gmd:extent/gml:TimeInstant/gml:timePosition/@frame</v>
      </c>
      <c r="K75" s="8" t="s">
        <v>631</v>
      </c>
      <c r="L75" s="2">
        <f t="shared" si="9"/>
        <v>656</v>
      </c>
      <c r="M75" s="2">
        <f t="shared" si="10"/>
        <v>0</v>
      </c>
      <c r="O75" s="2" t="str">
        <f t="shared" si="13"/>
        <v>/*//*/Temporal/DateType</v>
      </c>
    </row>
    <row r="76" spans="1:15" x14ac:dyDescent="0.25">
      <c r="A76" s="2" t="s">
        <v>232</v>
      </c>
      <c r="B76" s="2">
        <v>656</v>
      </c>
      <c r="C76" s="6">
        <f t="shared" si="7"/>
        <v>2.4997904139134677E-3</v>
      </c>
      <c r="D76" s="6">
        <f t="shared" si="11"/>
        <v>0.93470059674874795</v>
      </c>
      <c r="E76" s="2">
        <f t="shared" si="12"/>
        <v>1</v>
      </c>
      <c r="F76" s="6">
        <f t="shared" si="8"/>
        <v>2.4997904139134677E-3</v>
      </c>
      <c r="J76" s="7" t="str">
        <f>VLOOKUP(A76,'Crosswalk Data'!A$4:B$614,2,FALSE)</f>
        <v>/gmi:MI_Metadata/gmd:identificationInfo/gmd:MD_DataIdentification/gmd:extent/gmd:EX_Extent/gmd:temporalElement/gmd:EX_TemporalExtent/gmd:extent/gml:TimePeriod/gml:endPosition[@indeterminatePosition='now']</v>
      </c>
      <c r="L76" s="2">
        <f t="shared" si="9"/>
        <v>656</v>
      </c>
      <c r="M76" s="2">
        <f t="shared" si="10"/>
        <v>0</v>
      </c>
      <c r="O76" s="2" t="str">
        <f t="shared" si="13"/>
        <v>/*//*/Temporal/EndsAtPresentFlag</v>
      </c>
    </row>
    <row r="77" spans="1:15" x14ac:dyDescent="0.25">
      <c r="A77" s="2" t="s">
        <v>234</v>
      </c>
      <c r="B77" s="2">
        <v>656</v>
      </c>
      <c r="C77" s="6">
        <f t="shared" si="7"/>
        <v>2.4997904139134677E-3</v>
      </c>
      <c r="D77" s="6">
        <f t="shared" si="11"/>
        <v>0.93720038716266141</v>
      </c>
      <c r="E77" s="2">
        <f t="shared" si="12"/>
        <v>1</v>
      </c>
      <c r="F77" s="6">
        <f t="shared" si="8"/>
        <v>2.4997904139134677E-3</v>
      </c>
      <c r="J77" s="7" t="str">
        <f>VLOOKUP(A77,'Crosswalk Data'!A$4:B$614,2,FALSE)</f>
        <v>/gmi:MI_Metadata/gmd:dataQualityInfo/gmd:DQ_DataQuality/gmd:report/gmd:DQ_AccuracyOfATimeMeasurement[gmd:measureIdentification/gmd:MD_Identifier/gmd:code/gco:CharacterString='PrecisionOfSeconds']/gmd:result/gmd:DQ_QuantitativeResult/gmd:value/gco:Record</v>
      </c>
      <c r="L77" s="2">
        <f t="shared" si="9"/>
        <v>656</v>
      </c>
      <c r="M77" s="2">
        <f t="shared" si="10"/>
        <v>0</v>
      </c>
      <c r="O77" s="2" t="str">
        <f t="shared" si="13"/>
        <v>/*//*/Temporal/PrecisionOfSeconds</v>
      </c>
    </row>
    <row r="78" spans="1:15" x14ac:dyDescent="0.25">
      <c r="A78" s="2" t="s">
        <v>632</v>
      </c>
      <c r="B78" s="2">
        <v>656</v>
      </c>
      <c r="C78" s="6">
        <f t="shared" si="7"/>
        <v>2.4997904139134677E-3</v>
      </c>
      <c r="D78" s="6">
        <f t="shared" si="11"/>
        <v>0.93970017757657487</v>
      </c>
      <c r="E78" s="2">
        <f t="shared" si="12"/>
        <v>1</v>
      </c>
      <c r="F78" s="6">
        <f t="shared" si="8"/>
        <v>2.4997904139134677E-3</v>
      </c>
      <c r="J78" s="7" t="str">
        <f>VLOOKUP(A78,'Crosswalk Data'!A$4:B$614,2,FALSE)</f>
        <v>/gmi:MI_Metadata/gmd:identificationInfo/gmd:MD_DataIdentification/gmd:extent/gmd:EX_Extent/gmd:description/gco:CharacterString</v>
      </c>
      <c r="K78" s="12" t="s">
        <v>633</v>
      </c>
      <c r="L78" s="2">
        <f t="shared" si="9"/>
        <v>656</v>
      </c>
      <c r="M78" s="2">
        <f t="shared" si="10"/>
        <v>0</v>
      </c>
      <c r="O78" s="2" t="str">
        <f t="shared" si="13"/>
        <v>/*//*/Temporal/TemporalRangeType</v>
      </c>
    </row>
    <row r="79" spans="1:15" x14ac:dyDescent="0.25">
      <c r="A79" s="2" t="s">
        <v>634</v>
      </c>
      <c r="B79" s="2">
        <v>656</v>
      </c>
      <c r="C79" s="6">
        <f t="shared" si="7"/>
        <v>2.4997904139134677E-3</v>
      </c>
      <c r="D79" s="6">
        <f t="shared" si="11"/>
        <v>0.94219996799048833</v>
      </c>
      <c r="E79" s="2">
        <f t="shared" si="12"/>
        <v>1</v>
      </c>
      <c r="F79" s="6">
        <f t="shared" si="8"/>
        <v>2.4997904139134677E-3</v>
      </c>
      <c r="J79" s="7" t="str">
        <f>VLOOKUP(A79,'Crosswalk Data'!A$4:B$614,2,FALSE)</f>
        <v>/gmi:MI_Metadata/gmd:identificationInfo/gmd:MD_DataIdentification/gmd:extent/gmd:EX_Extent/gmd:description/gco:CharacterString</v>
      </c>
      <c r="K79" s="8" t="s">
        <v>635</v>
      </c>
      <c r="L79" s="2">
        <f t="shared" si="9"/>
        <v>656</v>
      </c>
      <c r="M79" s="2">
        <f t="shared" si="10"/>
        <v>0</v>
      </c>
      <c r="O79" s="2" t="str">
        <f t="shared" si="13"/>
        <v>/*//*/Temporal/TimeType</v>
      </c>
    </row>
    <row r="80" spans="1:15" x14ac:dyDescent="0.25">
      <c r="A80" s="2" t="s">
        <v>52</v>
      </c>
      <c r="B80" s="2">
        <v>646</v>
      </c>
      <c r="C80" s="6">
        <f t="shared" si="7"/>
        <v>2.4616838527257625E-3</v>
      </c>
      <c r="D80" s="6">
        <f t="shared" si="11"/>
        <v>0.94466165184321405</v>
      </c>
      <c r="E80" s="2">
        <f t="shared" si="12"/>
        <v>1</v>
      </c>
      <c r="F80" s="6">
        <f t="shared" si="8"/>
        <v>2.4616838527257625E-3</v>
      </c>
      <c r="J80" s="7" t="str">
        <f>VLOOKUP(A80,'Crosswalk Data'!A$4:B$614,2,FALSE)</f>
        <v>/gmi:MI_Metadata/gmd:identificationInfo/gmd:MD_DataIdentification/gmd:aggregationInfo/gmd:MD_AggregateInformation/gmd:associationType/gmd:DS_AssociationTypeCode</v>
      </c>
      <c r="K80" s="8" t="s">
        <v>636</v>
      </c>
      <c r="L80" s="2">
        <f t="shared" si="9"/>
        <v>646</v>
      </c>
      <c r="M80" s="2">
        <f t="shared" si="10"/>
        <v>0</v>
      </c>
      <c r="O80" s="2" t="str">
        <f t="shared" si="13"/>
        <v>/*//*/CollectionAssociations/CollectionAssociation/CollectionType</v>
      </c>
    </row>
    <row r="81" spans="1:15" x14ac:dyDescent="0.25">
      <c r="A81" s="2" t="s">
        <v>55</v>
      </c>
      <c r="B81" s="2">
        <v>646</v>
      </c>
      <c r="C81" s="6">
        <f t="shared" si="7"/>
        <v>2.4616838527257625E-3</v>
      </c>
      <c r="D81" s="6">
        <f t="shared" si="11"/>
        <v>0.94712333569593976</v>
      </c>
      <c r="E81" s="2">
        <f t="shared" si="12"/>
        <v>1</v>
      </c>
      <c r="F81" s="6">
        <f t="shared" si="8"/>
        <v>2.4616838527257625E-3</v>
      </c>
      <c r="J81" s="7" t="str">
        <f>VLOOKUP(A81,'Crosswalk Data'!A$4:B$614,2,FALSE)</f>
        <v>/gmi:MI_Metadata/gmd:dataQualityInfo/gmd:DQ_DataQuality/gmd:lineage/gmd:LI_Lineage/gmd:source/gmi:LE_Source/gmd:description/gco:CharacterString</v>
      </c>
      <c r="K81" s="8" t="s">
        <v>637</v>
      </c>
      <c r="L81" s="2">
        <f t="shared" si="9"/>
        <v>646</v>
      </c>
      <c r="M81" s="2">
        <f t="shared" si="10"/>
        <v>0</v>
      </c>
      <c r="O81" s="2" t="str">
        <f t="shared" si="13"/>
        <v>/*//*/CollectionAssociations/CollectionAssociation/CollectionUse</v>
      </c>
    </row>
    <row r="82" spans="1:15" x14ac:dyDescent="0.25">
      <c r="A82" s="2" t="s">
        <v>58</v>
      </c>
      <c r="B82" s="2">
        <v>646</v>
      </c>
      <c r="C82" s="6">
        <f t="shared" si="7"/>
        <v>2.4616838527257625E-3</v>
      </c>
      <c r="D82" s="6">
        <f t="shared" si="11"/>
        <v>0.94958501954866548</v>
      </c>
      <c r="E82" s="2">
        <f t="shared" si="12"/>
        <v>1</v>
      </c>
      <c r="F82" s="6">
        <f t="shared" si="8"/>
        <v>2.4616838527257625E-3</v>
      </c>
      <c r="J82" s="7" t="str">
        <f>VLOOKUP(A82,'Crosswalk Data'!A$4:B$614,2,FALSE)</f>
        <v>/gmi:MI_Metadata/gmd:dataQualityInfo/gmd:DQ_DataQuality/gmd:lineage/gmd:LI_Lineage/gmd:source/gmi:LE_Source/gmd:sourceCitation/gmd:CI_Citation/gmd:title/gco:CharacterString</v>
      </c>
      <c r="L82" s="2">
        <f t="shared" si="9"/>
        <v>646</v>
      </c>
      <c r="M82" s="2">
        <f t="shared" si="10"/>
        <v>0</v>
      </c>
      <c r="O82" s="2" t="str">
        <f t="shared" si="13"/>
        <v>/*//*/CollectionAssociations/CollectionAssociation/ShortName</v>
      </c>
    </row>
    <row r="83" spans="1:15" x14ac:dyDescent="0.25">
      <c r="A83" s="2" t="s">
        <v>62</v>
      </c>
      <c r="B83" s="2">
        <v>646</v>
      </c>
      <c r="C83" s="6">
        <f t="shared" si="7"/>
        <v>2.4616838527257625E-3</v>
      </c>
      <c r="D83" s="6">
        <f t="shared" si="11"/>
        <v>0.95204670340139119</v>
      </c>
      <c r="E83" s="2">
        <f t="shared" si="12"/>
        <v>1</v>
      </c>
      <c r="F83" s="6">
        <f t="shared" si="8"/>
        <v>2.4616838527257625E-3</v>
      </c>
      <c r="J83" s="7" t="str">
        <f>VLOOKUP(A83,'Crosswalk Data'!A$4:B$614,2,FALSE)</f>
        <v>/gmi:MI_Metadata/gmd:dataQualityInfo/gmd:DQ_DataQuality/gmd:lineage/gmd:LI_Lineage/gmd:source/gmi:LE_Source/gmd:sourceCitation/gmd:CI_Citation/gmd:title/gco:CharacterString</v>
      </c>
      <c r="K83" s="8" t="s">
        <v>638</v>
      </c>
      <c r="L83" s="2">
        <f t="shared" si="9"/>
        <v>646</v>
      </c>
      <c r="M83" s="2">
        <f t="shared" si="10"/>
        <v>0</v>
      </c>
      <c r="O83" s="2" t="str">
        <f t="shared" si="13"/>
        <v>/*//*/CollectionAssociations/CollectionAssociation/VersionId</v>
      </c>
    </row>
    <row r="84" spans="1:15" x14ac:dyDescent="0.25">
      <c r="A84" s="2" t="s">
        <v>102</v>
      </c>
      <c r="B84" s="2">
        <v>635</v>
      </c>
      <c r="C84" s="6">
        <f t="shared" si="7"/>
        <v>2.4197666354192865E-3</v>
      </c>
      <c r="D84" s="6">
        <f t="shared" si="11"/>
        <v>0.95446647003681051</v>
      </c>
      <c r="E84" s="2">
        <f t="shared" si="12"/>
        <v>1</v>
      </c>
      <c r="F84" s="6">
        <f t="shared" si="8"/>
        <v>2.4197666354192865E-3</v>
      </c>
      <c r="J84" s="7" t="str">
        <f>VLOOKUP(A84,'Crosswalk Data'!A$4:B$614,2,FALSE)</f>
        <v>/gmi:MI_Metadata/gmd:distributionInfo/gmd:MD_Distribution/gmd:distributor/gmd:MD_Distributor/gmd:distributorFormat/gmd:MD_Format/gmd:name/gco:CharacterString</v>
      </c>
      <c r="L84" s="2">
        <f t="shared" si="9"/>
        <v>635</v>
      </c>
      <c r="M84" s="2">
        <f t="shared" si="10"/>
        <v>0</v>
      </c>
      <c r="O84" s="2" t="str">
        <f t="shared" si="13"/>
        <v>/*//*/DataFormat</v>
      </c>
    </row>
    <row r="85" spans="1:15" x14ac:dyDescent="0.25">
      <c r="A85" s="2" t="s">
        <v>226</v>
      </c>
      <c r="B85" s="2">
        <v>602</v>
      </c>
      <c r="C85" s="6">
        <f t="shared" si="7"/>
        <v>2.2940149834998588E-3</v>
      </c>
      <c r="D85" s="6">
        <f t="shared" si="11"/>
        <v>0.95676048502031041</v>
      </c>
      <c r="E85" s="2">
        <f t="shared" si="12"/>
        <v>1</v>
      </c>
      <c r="F85" s="6">
        <f t="shared" si="8"/>
        <v>2.2940149834998588E-3</v>
      </c>
      <c r="J85" s="7" t="str">
        <f>VLOOKUP(A85,'Crosswalk Data'!A$4:B$614,2,FALSE)</f>
        <v>/gmi:MI_Metadata/gmd:identificationInfo/gmd:MD_DataIdentification/gmd:purpose/gco:CharacterString</v>
      </c>
      <c r="L85" s="2">
        <f t="shared" si="9"/>
        <v>602</v>
      </c>
      <c r="M85" s="2">
        <f t="shared" si="10"/>
        <v>0</v>
      </c>
      <c r="O85" s="2" t="str">
        <f t="shared" si="13"/>
        <v>/*//*/SuggestedUsage</v>
      </c>
    </row>
    <row r="86" spans="1:15" x14ac:dyDescent="0.25">
      <c r="A86" s="2" t="s">
        <v>155</v>
      </c>
      <c r="B86" s="2">
        <v>554</v>
      </c>
      <c r="C86" s="6">
        <f t="shared" si="7"/>
        <v>2.1111034897988734E-3</v>
      </c>
      <c r="D86" s="6">
        <f t="shared" si="11"/>
        <v>0.95887158851010934</v>
      </c>
      <c r="E86" s="2">
        <f t="shared" si="12"/>
        <v>1</v>
      </c>
      <c r="F86" s="6">
        <f t="shared" si="8"/>
        <v>2.1111034897988734E-3</v>
      </c>
      <c r="J86" s="7" t="str">
        <f>VLOOKUP(A86,'Crosswalk Data'!A$4:B$614,2,FALSE)</f>
        <v>/gmi:MI_Metadata/gmi:acquisitionInformation/eos:EOS_AcquisitionInformation/eos:instrument/eos:EOS_Instrument/gmi:type/gco:CharacterString</v>
      </c>
      <c r="L86" s="2">
        <f t="shared" si="9"/>
        <v>554</v>
      </c>
      <c r="M86" s="2">
        <f t="shared" si="10"/>
        <v>0</v>
      </c>
      <c r="O86" s="2" t="str">
        <f t="shared" si="13"/>
        <v>/*//*/Platforms/Platform/Instruments/Instrument/Technique</v>
      </c>
    </row>
    <row r="87" spans="1:15" x14ac:dyDescent="0.25">
      <c r="A87" s="2" t="s">
        <v>199</v>
      </c>
      <c r="B87" s="2">
        <v>536</v>
      </c>
      <c r="C87" s="6">
        <f t="shared" si="7"/>
        <v>2.042511679661004E-3</v>
      </c>
      <c r="D87" s="6">
        <f t="shared" si="11"/>
        <v>0.9609141001897703</v>
      </c>
      <c r="E87" s="2">
        <f t="shared" si="12"/>
        <v>1</v>
      </c>
      <c r="F87" s="6">
        <f t="shared" si="8"/>
        <v>2.042511679661004E-3</v>
      </c>
      <c r="J87" s="7" t="str">
        <f>VLOOKUP(A87,'Crosswalk Data'!A$4:B$614,2,FALSE)</f>
        <v>/gmi:MI_Metadata/gmd:identificationInfo/gmd:MD_DataIdentification/gmd:extent/gmd:EX_Extent/gmd:geographicElement/gmd:EX_BoundingPolygon/gmd:polygon/gml:LineString/gml:posList</v>
      </c>
      <c r="L87" s="2">
        <f t="shared" si="9"/>
        <v>536</v>
      </c>
      <c r="M87" s="2">
        <f t="shared" si="10"/>
        <v>0</v>
      </c>
      <c r="O87" s="2" t="str">
        <f t="shared" si="13"/>
        <v>/*//*/Spatial/HorizontalSpatialDomain/Geometry/GPolygon/Boundary/Point/PointLatitude</v>
      </c>
    </row>
    <row r="88" spans="1:15" x14ac:dyDescent="0.25">
      <c r="A88" s="2" t="s">
        <v>201</v>
      </c>
      <c r="B88" s="2">
        <v>536</v>
      </c>
      <c r="C88" s="6">
        <f t="shared" si="7"/>
        <v>2.042511679661004E-3</v>
      </c>
      <c r="D88" s="6">
        <f t="shared" si="11"/>
        <v>0.96295661186943127</v>
      </c>
      <c r="E88" s="2">
        <f t="shared" si="12"/>
        <v>1</v>
      </c>
      <c r="F88" s="6">
        <f t="shared" si="8"/>
        <v>2.042511679661004E-3</v>
      </c>
      <c r="J88" s="7" t="str">
        <f>VLOOKUP(A88,'Crosswalk Data'!A$4:B$614,2,FALSE)</f>
        <v>/gmi:MI_Metadata/gmd:identificationInfo/gmd:MD_DataIdentification/gmd:extent/gmd:EX_Extent/gmd:geographicElement/gmd:EX_BoundingPolygon/gmd:polygon/gml:LineString/gml:posList</v>
      </c>
      <c r="L88" s="2">
        <f t="shared" si="9"/>
        <v>536</v>
      </c>
      <c r="M88" s="2">
        <f t="shared" si="10"/>
        <v>0</v>
      </c>
      <c r="O88" s="2" t="str">
        <f t="shared" si="13"/>
        <v>/*//*/Spatial/HorizontalSpatialDomain/Geometry/GPolygon/Boundary/Point/PointLongitude</v>
      </c>
    </row>
    <row r="89" spans="1:15" x14ac:dyDescent="0.25">
      <c r="A89" s="2" t="s">
        <v>251</v>
      </c>
      <c r="B89" s="2">
        <v>510</v>
      </c>
      <c r="C89" s="6">
        <f t="shared" si="7"/>
        <v>1.9434346205729704E-3</v>
      </c>
      <c r="D89" s="6">
        <f t="shared" si="11"/>
        <v>0.96490004649000427</v>
      </c>
      <c r="E89" s="2">
        <f t="shared" si="12"/>
        <v>1</v>
      </c>
      <c r="F89" s="6">
        <f t="shared" si="8"/>
        <v>1.9434346205729704E-3</v>
      </c>
      <c r="J89" s="7" t="str">
        <f>VLOOKUP(A89,'Crosswalk Data'!A$4:B$614,2,FALSE)</f>
        <v>/gmi:MI_Metadata/gmd:identificationInfo/gmd:MD_DataIdentification/gmd:abstract/gco:CharacterString</v>
      </c>
      <c r="L89" s="2">
        <f t="shared" si="9"/>
        <v>510</v>
      </c>
      <c r="M89" s="2">
        <f t="shared" si="10"/>
        <v>0</v>
      </c>
      <c r="O89" s="2" t="str">
        <f t="shared" si="13"/>
        <v>/*//*/VersionDescription</v>
      </c>
    </row>
    <row r="90" spans="1:15" ht="30" x14ac:dyDescent="0.25">
      <c r="A90" s="2" t="s">
        <v>99</v>
      </c>
      <c r="B90" s="2">
        <v>472</v>
      </c>
      <c r="C90" s="6">
        <f t="shared" si="7"/>
        <v>1.7986296880596901E-3</v>
      </c>
      <c r="D90" s="6">
        <f t="shared" si="11"/>
        <v>0.96669867617806393</v>
      </c>
      <c r="E90" s="2">
        <f t="shared" si="12"/>
        <v>1</v>
      </c>
      <c r="F90" s="6">
        <f t="shared" si="8"/>
        <v>1.7986296880596901E-3</v>
      </c>
      <c r="J90" s="7" t="str">
        <f>VLOOKUP(A90,'Crosswalk Data'!A$4:B$614,2,FALSE)</f>
        <v>/gmi:MI_Metadata/gmd:identificationInfo/gmd:MD_DataIdentification/gmd:supplementalInformation/gco:CharacterString</v>
      </c>
      <c r="K90" s="8" t="s">
        <v>639</v>
      </c>
      <c r="L90" s="2">
        <f t="shared" si="9"/>
        <v>472</v>
      </c>
      <c r="M90" s="2">
        <f t="shared" si="10"/>
        <v>0</v>
      </c>
      <c r="O90" s="2" t="str">
        <f t="shared" si="13"/>
        <v>/*//*/CSDTDescriptions/CSDTDescription/Implementation</v>
      </c>
    </row>
    <row r="91" spans="1:15" ht="30" x14ac:dyDescent="0.25">
      <c r="A91" s="2" t="s">
        <v>101</v>
      </c>
      <c r="B91" s="2">
        <v>472</v>
      </c>
      <c r="C91" s="6">
        <f t="shared" si="7"/>
        <v>1.7986296880596901E-3</v>
      </c>
      <c r="D91" s="6">
        <f t="shared" si="11"/>
        <v>0.96849730586612359</v>
      </c>
      <c r="E91" s="2">
        <f t="shared" si="12"/>
        <v>1</v>
      </c>
      <c r="F91" s="6">
        <f t="shared" si="8"/>
        <v>1.7986296880596901E-3</v>
      </c>
      <c r="J91" s="7" t="str">
        <f>VLOOKUP(A91,'Crosswalk Data'!A$4:B$614,2,FALSE)</f>
        <v>/gmi:MI_Metadata/gmd:identificationInfo/gmd:MD_DataIdentification/gmd:supplementalInformation/gco:CharacterString</v>
      </c>
      <c r="K91" s="8" t="s">
        <v>639</v>
      </c>
      <c r="L91" s="2">
        <f t="shared" si="9"/>
        <v>472</v>
      </c>
      <c r="M91" s="2">
        <f t="shared" si="10"/>
        <v>0</v>
      </c>
      <c r="O91" s="2" t="str">
        <f t="shared" si="13"/>
        <v>/*//*/CSDTDescriptions/CSDTDescription/PrimaryCSDT</v>
      </c>
    </row>
    <row r="92" spans="1:15" x14ac:dyDescent="0.25">
      <c r="A92" s="2" t="s">
        <v>184</v>
      </c>
      <c r="B92" s="2">
        <v>448</v>
      </c>
      <c r="C92" s="6">
        <f t="shared" si="7"/>
        <v>1.7071739412091974E-3</v>
      </c>
      <c r="D92" s="6">
        <f t="shared" si="11"/>
        <v>0.97020447980733282</v>
      </c>
      <c r="E92" s="2">
        <f t="shared" si="12"/>
        <v>1</v>
      </c>
      <c r="F92" s="6">
        <f t="shared" si="8"/>
        <v>1.7071739412091974E-3</v>
      </c>
      <c r="H92" s="7">
        <v>1</v>
      </c>
      <c r="J92" s="7" t="str">
        <f>VLOOKUP(A92,'Crosswalk Data'!A$4:B$614,2,FALSE)</f>
        <v>/gmi:MI_Metadata/gmd:identificationInfo/gmd:MD_DataIdentification/gmd:descriptiveKeywords/gmd:MD_Keywords[gmd:type/gmd:MD_KeywordTypeCode='theme']/gmd:keyword/gco:CharacterString</v>
      </c>
      <c r="L92" s="2">
        <f t="shared" si="9"/>
        <v>448</v>
      </c>
      <c r="M92" s="2">
        <f t="shared" si="10"/>
        <v>0</v>
      </c>
      <c r="O92" s="2" t="str">
        <f t="shared" si="13"/>
        <v>/*//*/ScienceKeywords/ScienceKeyword/VariableLevel1Keyword/VariableLevel2Keyword/Value</v>
      </c>
    </row>
    <row r="93" spans="1:15" x14ac:dyDescent="0.25">
      <c r="A93" s="2" t="s">
        <v>129</v>
      </c>
      <c r="B93" s="2">
        <v>415</v>
      </c>
      <c r="C93" s="6">
        <f t="shared" si="7"/>
        <v>1.58142228928977E-3</v>
      </c>
      <c r="D93" s="6">
        <f t="shared" si="11"/>
        <v>0.97178590209662263</v>
      </c>
      <c r="E93" s="2">
        <f t="shared" si="12"/>
        <v>1</v>
      </c>
      <c r="F93" s="6">
        <f t="shared" si="8"/>
        <v>1.58142228928977E-3</v>
      </c>
      <c r="J93" s="7" t="str">
        <f>VLOOKUP(A93,'Crosswalk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ataType</v>
      </c>
      <c r="K93" s="8" t="s">
        <v>640</v>
      </c>
      <c r="L93" s="2">
        <f t="shared" si="9"/>
        <v>415</v>
      </c>
      <c r="M93" s="2">
        <f t="shared" si="10"/>
        <v>0</v>
      </c>
      <c r="O93" s="2" t="str">
        <f t="shared" si="13"/>
        <v>/*//*/Platforms/Platform/Characteristics/Characteristic/DataType</v>
      </c>
    </row>
    <row r="94" spans="1:15" x14ac:dyDescent="0.25">
      <c r="A94" s="2" t="s">
        <v>130</v>
      </c>
      <c r="B94" s="2">
        <v>415</v>
      </c>
      <c r="C94" s="6">
        <f t="shared" si="7"/>
        <v>1.58142228928977E-3</v>
      </c>
      <c r="D94" s="6">
        <f t="shared" si="11"/>
        <v>0.97336732438591245</v>
      </c>
      <c r="E94" s="2">
        <f t="shared" si="12"/>
        <v>1</v>
      </c>
      <c r="F94" s="6">
        <f t="shared" si="8"/>
        <v>1.58142228928977E-3</v>
      </c>
      <c r="J94" s="7" t="str">
        <f>VLOOKUP(A94,'Crosswalk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description/gco:CharacterString</v>
      </c>
      <c r="K94" s="8" t="s">
        <v>640</v>
      </c>
      <c r="L94" s="2">
        <f t="shared" si="9"/>
        <v>415</v>
      </c>
      <c r="M94" s="2">
        <f t="shared" si="10"/>
        <v>0</v>
      </c>
      <c r="O94" s="2" t="str">
        <f t="shared" si="13"/>
        <v>/*//*/Platforms/Platform/Characteristics/Characteristic/Description</v>
      </c>
    </row>
    <row r="95" spans="1:15" x14ac:dyDescent="0.25">
      <c r="A95" s="2" t="s">
        <v>131</v>
      </c>
      <c r="B95" s="2">
        <v>415</v>
      </c>
      <c r="C95" s="6">
        <f t="shared" si="7"/>
        <v>1.58142228928977E-3</v>
      </c>
      <c r="D95" s="6">
        <f t="shared" si="11"/>
        <v>0.97494874667520226</v>
      </c>
      <c r="E95" s="2">
        <f t="shared" si="12"/>
        <v>1</v>
      </c>
      <c r="F95" s="6">
        <f t="shared" si="8"/>
        <v>1.58142228928977E-3</v>
      </c>
      <c r="J95" s="7" t="str">
        <f>VLOOKUP(A95,'Crosswalk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name/gco:CharacterString</v>
      </c>
      <c r="K95" s="8" t="s">
        <v>640</v>
      </c>
      <c r="L95" s="2">
        <f t="shared" si="9"/>
        <v>415</v>
      </c>
      <c r="M95" s="2">
        <f t="shared" si="10"/>
        <v>0</v>
      </c>
      <c r="O95" s="2" t="str">
        <f t="shared" si="13"/>
        <v>/*//*/Platforms/Platform/Characteristics/Characteristic/Name</v>
      </c>
    </row>
    <row r="96" spans="1:15" x14ac:dyDescent="0.25">
      <c r="A96" s="2" t="s">
        <v>132</v>
      </c>
      <c r="B96" s="2">
        <v>415</v>
      </c>
      <c r="C96" s="6">
        <f t="shared" si="7"/>
        <v>1.58142228928977E-3</v>
      </c>
      <c r="D96" s="6">
        <f t="shared" si="11"/>
        <v>0.97653016896449207</v>
      </c>
      <c r="E96" s="2">
        <f t="shared" si="12"/>
        <v>1</v>
      </c>
      <c r="F96" s="6">
        <f t="shared" si="8"/>
        <v>1.58142228928977E-3</v>
      </c>
      <c r="J96" s="7" t="str">
        <f>VLOOKUP(A96,'Crosswalk Data'!A$4:B$614,2,FALSE)</f>
        <v>/gmi:MI_Metadata/gmi:acquisitionInformation/eos:EOS_AcquisitionInformation/gmi:platform/eos:EOS_Platform/eos:otherProperty/gco:Record/eos:AdditionalAttributes/eos:AdditionalAttribute/eos:reference/eos:EOS_AdditionalAttributeDescription[eos:type/eos:EOS_AdditionalAttributeTypeCode='platformInformation']/eos:unit/gco:CharacterString</v>
      </c>
      <c r="K96" s="8" t="s">
        <v>640</v>
      </c>
      <c r="L96" s="2">
        <f t="shared" si="9"/>
        <v>415</v>
      </c>
      <c r="M96" s="2">
        <f t="shared" si="10"/>
        <v>0</v>
      </c>
      <c r="O96" s="2" t="str">
        <f t="shared" si="13"/>
        <v>/*//*/Platforms/Platform/Characteristics/Characteristic/Unit</v>
      </c>
    </row>
    <row r="97" spans="1:15" x14ac:dyDescent="0.25">
      <c r="A97" s="2" t="s">
        <v>133</v>
      </c>
      <c r="B97" s="2">
        <v>415</v>
      </c>
      <c r="C97" s="6">
        <f t="shared" si="7"/>
        <v>1.58142228928977E-3</v>
      </c>
      <c r="D97" s="6">
        <f t="shared" si="11"/>
        <v>0.97811159125378189</v>
      </c>
      <c r="E97" s="2">
        <f t="shared" si="12"/>
        <v>1</v>
      </c>
      <c r="F97" s="6">
        <f t="shared" si="8"/>
        <v>1.58142228928977E-3</v>
      </c>
      <c r="J97" s="7" t="str">
        <f>VLOOKUP(A97,'Crosswalk Data'!A$4:B$614,2,FALSE)</f>
        <v>/gmi:MI_Metadata/gmi:acquisitionInformation/eos:EOS_AcquisitionInformation/gmi:platform/eos:EOS_Platform/eos:otherProperty/gco:Record/eos:AdditionalAttributes/eos:AdditionalAttribute/eos:value/gco:CharacterString</v>
      </c>
      <c r="K97" s="8" t="s">
        <v>640</v>
      </c>
      <c r="L97" s="2">
        <f t="shared" si="9"/>
        <v>415</v>
      </c>
      <c r="M97" s="2">
        <f t="shared" si="10"/>
        <v>0</v>
      </c>
      <c r="O97" s="2" t="str">
        <f t="shared" si="13"/>
        <v>/*//*/Platforms/Platform/Characteristics/Characteristic/Value</v>
      </c>
    </row>
    <row r="98" spans="1:15" x14ac:dyDescent="0.25">
      <c r="A98" s="2" t="s">
        <v>69</v>
      </c>
      <c r="B98" s="2">
        <v>410</v>
      </c>
      <c r="C98" s="6">
        <f t="shared" si="7"/>
        <v>1.5623690086959173E-3</v>
      </c>
      <c r="D98" s="6">
        <f t="shared" si="11"/>
        <v>0.97967396026247777</v>
      </c>
      <c r="E98" s="2">
        <f t="shared" si="12"/>
        <v>1</v>
      </c>
      <c r="F98" s="6">
        <f t="shared" si="8"/>
        <v>1.5623690086959173E-3</v>
      </c>
      <c r="H98" s="7">
        <v>1</v>
      </c>
      <c r="J98" s="7" t="str">
        <f>VLOOKUP(A98,'Crosswalk Data'!A$4:B$614,2,FALSE)</f>
        <v>/gmi:MI_Metadata/gmd:identificationInfo/gmd:MD_DataIdentification/gmd:pointOfContact/gmd:CI_ResponsibleParty/gmd:positionName/gco:CharacterString</v>
      </c>
      <c r="L98" s="2">
        <f t="shared" si="9"/>
        <v>410</v>
      </c>
      <c r="M98" s="2">
        <f t="shared" si="10"/>
        <v>0</v>
      </c>
      <c r="O98" s="2" t="str">
        <f t="shared" si="13"/>
        <v>/*//*/Contacts/Contact/ContactPersons/ContactPerson/JobPosition</v>
      </c>
    </row>
    <row r="99" spans="1:15" x14ac:dyDescent="0.25">
      <c r="A99" s="2" t="s">
        <v>242</v>
      </c>
      <c r="B99" s="2">
        <v>364</v>
      </c>
      <c r="C99" s="6">
        <f t="shared" si="7"/>
        <v>1.387078827232473E-3</v>
      </c>
      <c r="D99" s="6">
        <f t="shared" si="11"/>
        <v>0.98106103908971021</v>
      </c>
      <c r="E99" s="2">
        <f t="shared" si="12"/>
        <v>1</v>
      </c>
      <c r="F99" s="6">
        <f t="shared" si="8"/>
        <v>1.387078827232473E-3</v>
      </c>
      <c r="H99" s="7">
        <v>1</v>
      </c>
      <c r="J99" s="7" t="str">
        <f>VLOOKUP(A99,'Crosswalk Data'!A$4:B$614,2,FALSE)</f>
        <v>/gmi:MI_Metadata/gmd:identificationInfo/gmd:MD_DataIdentification/gmd:descriptiveKeywords/gmd:MD_Keywords[gmd:type/gmd:MD_KeywordTypeCode='temporal']/gmd:keyword/gco:CharacterString</v>
      </c>
      <c r="L99" s="2">
        <f t="shared" si="9"/>
        <v>364</v>
      </c>
      <c r="M99" s="2">
        <f t="shared" si="10"/>
        <v>0</v>
      </c>
      <c r="O99" s="2" t="str">
        <f t="shared" si="13"/>
        <v>/*//*/TemporalKeywords/Keyword</v>
      </c>
    </row>
    <row r="100" spans="1:15" ht="30" x14ac:dyDescent="0.25">
      <c r="A100" s="2" t="s">
        <v>97</v>
      </c>
      <c r="B100" s="2">
        <v>321</v>
      </c>
      <c r="C100" s="6">
        <f t="shared" si="7"/>
        <v>1.2232206141253401E-3</v>
      </c>
      <c r="D100" s="6">
        <f t="shared" si="11"/>
        <v>0.98228425970383559</v>
      </c>
      <c r="E100" s="2">
        <f t="shared" si="12"/>
        <v>1</v>
      </c>
      <c r="F100" s="6">
        <f t="shared" si="8"/>
        <v>1.2232206141253401E-3</v>
      </c>
      <c r="J100" s="7" t="str">
        <f>VLOOKUP(A100,'Crosswalk Data'!A$4:B$614,2,FALSE)</f>
        <v>/gmi:MI_Metadata/gmd:identificationInfo/gmd:MD_DataIdentification/gmd:supplementalInformation/gco:CharacterString</v>
      </c>
      <c r="K100" s="8" t="s">
        <v>639</v>
      </c>
      <c r="L100" s="2">
        <f t="shared" si="9"/>
        <v>321</v>
      </c>
      <c r="M100" s="2">
        <f t="shared" si="10"/>
        <v>0</v>
      </c>
      <c r="O100" s="2" t="str">
        <f t="shared" si="13"/>
        <v>/*//*/CSDTDescriptions/CSDTDescription/CSDTComments</v>
      </c>
    </row>
    <row r="101" spans="1:15" x14ac:dyDescent="0.25">
      <c r="A101" s="2" t="s">
        <v>17</v>
      </c>
      <c r="B101" s="2">
        <v>313</v>
      </c>
      <c r="C101" s="6">
        <f t="shared" si="7"/>
        <v>1.1927353651751758E-3</v>
      </c>
      <c r="D101" s="6">
        <f t="shared" si="11"/>
        <v>0.98347699506901076</v>
      </c>
      <c r="E101" s="2">
        <f t="shared" si="12"/>
        <v>1</v>
      </c>
      <c r="F101" s="6">
        <f t="shared" si="8"/>
        <v>1.1927353651751758E-3</v>
      </c>
      <c r="J101" s="7" t="str">
        <f>VLOOKUP(A101,'Crosswalk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RangeBegin/gco:CharacterString</v>
      </c>
      <c r="L101" s="2">
        <f t="shared" si="9"/>
        <v>313</v>
      </c>
      <c r="M101" s="2">
        <f t="shared" si="10"/>
        <v>0</v>
      </c>
      <c r="O101" s="2" t="str">
        <f t="shared" si="13"/>
        <v>/*//*/AdditionalAttributes/AdditionalAttribute/ParameterRangeBegin</v>
      </c>
    </row>
    <row r="102" spans="1:15" x14ac:dyDescent="0.25">
      <c r="A102" s="2" t="s">
        <v>18</v>
      </c>
      <c r="B102" s="2">
        <v>313</v>
      </c>
      <c r="C102" s="6">
        <f t="shared" si="7"/>
        <v>1.1927353651751758E-3</v>
      </c>
      <c r="D102" s="6">
        <f t="shared" si="11"/>
        <v>0.98466973043418593</v>
      </c>
      <c r="E102" s="2">
        <f t="shared" si="12"/>
        <v>1</v>
      </c>
      <c r="F102" s="6">
        <f t="shared" si="8"/>
        <v>1.1927353651751758E-3</v>
      </c>
      <c r="J102" s="7" t="str">
        <f>VLOOKUP(A102,'Crosswalk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RangeEnd/gco:CharacterString</v>
      </c>
      <c r="L102" s="2">
        <f t="shared" si="9"/>
        <v>313</v>
      </c>
      <c r="M102" s="2">
        <f t="shared" si="10"/>
        <v>0</v>
      </c>
      <c r="O102" s="2" t="str">
        <f t="shared" si="13"/>
        <v>/*//*/AdditionalAttributes/AdditionalAttribute/ParameterRangeEnd</v>
      </c>
    </row>
    <row r="103" spans="1:15" ht="30" x14ac:dyDescent="0.25">
      <c r="A103" s="2" t="s">
        <v>100</v>
      </c>
      <c r="B103" s="2">
        <v>312</v>
      </c>
      <c r="C103" s="6">
        <f t="shared" si="7"/>
        <v>1.1889247090564052E-3</v>
      </c>
      <c r="D103" s="6">
        <f t="shared" si="11"/>
        <v>0.98585865514324234</v>
      </c>
      <c r="E103" s="2">
        <f t="shared" si="12"/>
        <v>1</v>
      </c>
      <c r="F103" s="6">
        <f t="shared" si="8"/>
        <v>1.1889247090564052E-3</v>
      </c>
      <c r="J103" s="7" t="str">
        <f>VLOOKUP(A103,'Crosswalk Data'!A$4:B$614,2,FALSE)</f>
        <v>/gmi:MI_Metadata/gmd:identificationInfo/gmd:MD_DataIdentification/gmd:supplementalInformation/gco:CharacterString</v>
      </c>
      <c r="K103" s="8" t="s">
        <v>639</v>
      </c>
      <c r="L103" s="2">
        <f t="shared" si="9"/>
        <v>312</v>
      </c>
      <c r="M103" s="2">
        <f t="shared" si="10"/>
        <v>0</v>
      </c>
      <c r="O103" s="2" t="str">
        <f t="shared" si="13"/>
        <v>/*//*/CSDTDescriptions/CSDTDescription/IndirectReference</v>
      </c>
    </row>
    <row r="104" spans="1:15" x14ac:dyDescent="0.25">
      <c r="A104" s="2" t="s">
        <v>180</v>
      </c>
      <c r="B104" s="2">
        <v>312</v>
      </c>
      <c r="C104" s="6">
        <f t="shared" si="7"/>
        <v>1.1889247090564052E-3</v>
      </c>
      <c r="D104" s="6">
        <f t="shared" si="11"/>
        <v>0.98704757985229874</v>
      </c>
      <c r="E104" s="2">
        <f t="shared" si="12"/>
        <v>1</v>
      </c>
      <c r="F104" s="6">
        <f t="shared" si="8"/>
        <v>1.1889247090564052E-3</v>
      </c>
      <c r="H104" s="7">
        <v>1</v>
      </c>
      <c r="J104" s="7" t="str">
        <f>VLOOKUP(A104,'Crosswalk Data'!A$4:B$614,2,FALSE)</f>
        <v>/gmi:MI_Metadata/gmd:identificationInfo/gmd:MD_DataIdentification/gmd:descriptiveKeywords/gmd:MD_Keywords[gmd:type/gmd:MD_KeywordTypeCode='theme']/gmd:keyword/gco:CharacterString</v>
      </c>
      <c r="L104" s="2">
        <f t="shared" si="9"/>
        <v>312</v>
      </c>
      <c r="M104" s="2">
        <f t="shared" si="10"/>
        <v>0</v>
      </c>
      <c r="O104" s="2" t="str">
        <f t="shared" si="13"/>
        <v>/*//*/ScienceKeywords/ScienceKeyword/DetailedVariableKeyword</v>
      </c>
    </row>
    <row r="105" spans="1:15" x14ac:dyDescent="0.25">
      <c r="A105" s="2" t="s">
        <v>19</v>
      </c>
      <c r="B105" s="2">
        <v>251</v>
      </c>
      <c r="C105" s="6">
        <v>1E-3</v>
      </c>
      <c r="D105" s="6">
        <f t="shared" si="11"/>
        <v>0.98804757985229874</v>
      </c>
      <c r="E105" s="2">
        <f t="shared" si="12"/>
        <v>1</v>
      </c>
      <c r="F105" s="6">
        <f t="shared" si="8"/>
        <v>1E-3</v>
      </c>
      <c r="J105" s="7" t="str">
        <f>VLOOKUP(A105,'Crosswalk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UnitsOfMeasure/gco:CharacterString</v>
      </c>
      <c r="L105" s="2">
        <f t="shared" si="9"/>
        <v>251</v>
      </c>
      <c r="M105" s="2">
        <f t="shared" si="10"/>
        <v>0</v>
      </c>
      <c r="O105" s="2" t="str">
        <f t="shared" si="13"/>
        <v>/*//*/AdditionalAttributes/AdditionalAttribute/ParameterUnitsOfMeasure</v>
      </c>
    </row>
    <row r="106" spans="1:15" x14ac:dyDescent="0.25">
      <c r="A106" s="2" t="s">
        <v>204</v>
      </c>
      <c r="B106" s="2">
        <v>164</v>
      </c>
      <c r="C106" s="6">
        <v>5.9999999999999995E-4</v>
      </c>
      <c r="D106" s="6">
        <f t="shared" si="11"/>
        <v>0.98864757985229879</v>
      </c>
      <c r="E106" s="2">
        <f t="shared" si="12"/>
        <v>1</v>
      </c>
      <c r="F106" s="6">
        <f t="shared" si="8"/>
        <v>5.9999999999999995E-4</v>
      </c>
      <c r="J106" s="7" t="str">
        <f>VLOOKUP(A106,'Crosswalk Data'!A$4:B$614,2,FALSE)</f>
        <v>/gmi:MI_Metadata/gmd:identificationInfo/gmd:MD_DataIdentification/gmd:extent/gmd:EX_Extent/gmd:geographicElement/gmd:EX_GeographicBoundingBox/gmd:northBoundLatitude/gco:Decimal</v>
      </c>
      <c r="L106" s="2">
        <f t="shared" si="9"/>
        <v>164</v>
      </c>
      <c r="M106" s="2">
        <f t="shared" si="10"/>
        <v>0</v>
      </c>
      <c r="O106" s="2" t="str">
        <f t="shared" si="13"/>
        <v>/*//*/Spatial/HorizontalSpatialDomain/Geometry/Point/PointLatitude</v>
      </c>
    </row>
    <row r="107" spans="1:15" x14ac:dyDescent="0.25">
      <c r="A107" s="2" t="s">
        <v>205</v>
      </c>
      <c r="B107" s="2">
        <v>164</v>
      </c>
      <c r="C107" s="6">
        <v>5.9999999999999995E-4</v>
      </c>
      <c r="D107" s="6">
        <f t="shared" si="11"/>
        <v>0.98924757985229883</v>
      </c>
      <c r="E107" s="2">
        <f t="shared" si="12"/>
        <v>1</v>
      </c>
      <c r="F107" s="6">
        <f t="shared" si="8"/>
        <v>5.9999999999999995E-4</v>
      </c>
      <c r="J107" s="7" t="str">
        <f>VLOOKUP(A107,'Crosswalk Data'!A$4:B$614,2,FALSE)</f>
        <v>/gmi:MI_Metadata/gmd:identificationInfo/gmd:MD_DataIdentification/gmd:extent/gmd:EX_Extent/gmd:geographicElement/gmd:EX_GeographicBoundingBox/gmd:eastBoundLongitude/gco:Decimal</v>
      </c>
      <c r="L107" s="2">
        <f t="shared" si="9"/>
        <v>164</v>
      </c>
      <c r="M107" s="2">
        <f t="shared" si="10"/>
        <v>0</v>
      </c>
      <c r="O107" s="2" t="str">
        <f t="shared" si="13"/>
        <v>/*//*/Spatial/HorizontalSpatialDomain/Geometry/Point/PointLongitude</v>
      </c>
    </row>
    <row r="108" spans="1:15" x14ac:dyDescent="0.25">
      <c r="A108" s="2" t="s">
        <v>641</v>
      </c>
      <c r="B108" s="2">
        <v>163</v>
      </c>
      <c r="C108" s="6">
        <v>5.9999999999999995E-4</v>
      </c>
      <c r="D108" s="6">
        <f t="shared" si="11"/>
        <v>0.98984757985229888</v>
      </c>
      <c r="E108" s="2">
        <f t="shared" si="12"/>
        <v>1</v>
      </c>
      <c r="F108" s="6">
        <f t="shared" si="8"/>
        <v>5.9999999999999995E-4</v>
      </c>
      <c r="J108" s="7" t="str">
        <f>VLOOKUP(A108,'Crosswalk Data'!A$4:B$614,2,FALSE)</f>
        <v>/gmi:MI_Metadata/gmd:identificationInfo/gmd:MD_DataIdentification/gmd:extent/gmd:EX_Extent/gmd:description/gco:CharacterString</v>
      </c>
      <c r="K108" s="8" t="s">
        <v>642</v>
      </c>
      <c r="L108" s="2">
        <f t="shared" si="9"/>
        <v>163</v>
      </c>
      <c r="M108" s="2">
        <f t="shared" si="10"/>
        <v>0</v>
      </c>
      <c r="O108" s="2" t="str">
        <f t="shared" si="13"/>
        <v>/*//*/SpatialInfo/SpatialCoverageType</v>
      </c>
    </row>
    <row r="109" spans="1:15" x14ac:dyDescent="0.25">
      <c r="A109" s="2" t="s">
        <v>143</v>
      </c>
      <c r="B109" s="2">
        <v>150</v>
      </c>
      <c r="C109" s="6">
        <v>5.9999999999999995E-4</v>
      </c>
      <c r="D109" s="6">
        <f t="shared" si="11"/>
        <v>0.99044757985229892</v>
      </c>
      <c r="E109" s="2">
        <f t="shared" si="12"/>
        <v>1</v>
      </c>
      <c r="F109" s="6">
        <f t="shared" si="8"/>
        <v>5.9999999999999995E-4</v>
      </c>
      <c r="J109" s="7" t="str">
        <f>VLOOKUP(A109,'Crosswalk Data'!A$4:B$614,2,FALSE)</f>
        <v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ataType/eos:EOS_AdditionalAttributeDataTypeCode/@codeListValue</v>
      </c>
      <c r="K109" s="8" t="s">
        <v>640</v>
      </c>
      <c r="L109" s="2">
        <f t="shared" si="9"/>
        <v>150</v>
      </c>
      <c r="M109" s="2">
        <f t="shared" si="10"/>
        <v>0</v>
      </c>
      <c r="O109" s="2" t="str">
        <f t="shared" si="13"/>
        <v>/*//*/Platforms/Platform/Instruments/Instrument/Sensors/Sensor/Characteristics/Characteristic/DataType</v>
      </c>
    </row>
    <row r="110" spans="1:15" x14ac:dyDescent="0.25">
      <c r="A110" s="2" t="s">
        <v>144</v>
      </c>
      <c r="B110" s="2">
        <v>150</v>
      </c>
      <c r="C110" s="6">
        <v>5.9999999999999995E-4</v>
      </c>
      <c r="D110" s="6">
        <f t="shared" si="11"/>
        <v>0.99104757985229897</v>
      </c>
      <c r="E110" s="2">
        <f t="shared" si="12"/>
        <v>1</v>
      </c>
      <c r="F110" s="6">
        <f t="shared" si="8"/>
        <v>5.9999999999999995E-4</v>
      </c>
      <c r="J110" s="7" t="str">
        <f>VLOOKUP(A110,'Crosswalk Data'!A$4:B$614,2,FALSE)</f>
        <v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description</v>
      </c>
      <c r="K110" s="8" t="s">
        <v>640</v>
      </c>
      <c r="L110" s="2">
        <f t="shared" si="9"/>
        <v>150</v>
      </c>
      <c r="M110" s="2">
        <f t="shared" si="10"/>
        <v>0</v>
      </c>
      <c r="O110" s="2" t="str">
        <f t="shared" si="13"/>
        <v>/*//*/Platforms/Platform/Instruments/Instrument/Sensors/Sensor/Characteristics/Characteristic/Description</v>
      </c>
    </row>
    <row r="111" spans="1:15" x14ac:dyDescent="0.25">
      <c r="A111" s="2" t="s">
        <v>145</v>
      </c>
      <c r="B111" s="2">
        <v>150</v>
      </c>
      <c r="C111" s="6">
        <v>5.9999999999999995E-4</v>
      </c>
      <c r="D111" s="6">
        <f t="shared" si="11"/>
        <v>0.99164757985229901</v>
      </c>
      <c r="E111" s="2">
        <f t="shared" si="12"/>
        <v>1</v>
      </c>
      <c r="F111" s="6">
        <f t="shared" si="8"/>
        <v>5.9999999999999995E-4</v>
      </c>
      <c r="J111" s="7" t="str">
        <f>VLOOKUP(A111,'Crosswalk Data'!A$4:B$614,2,FALSE)</f>
        <v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name</v>
      </c>
      <c r="K111" s="8" t="s">
        <v>640</v>
      </c>
      <c r="L111" s="2">
        <f t="shared" si="9"/>
        <v>150</v>
      </c>
      <c r="M111" s="2">
        <f t="shared" si="10"/>
        <v>0</v>
      </c>
      <c r="O111" s="2" t="str">
        <f t="shared" si="13"/>
        <v>/*//*/Platforms/Platform/Instruments/Instrument/Sensors/Sensor/Characteristics/Characteristic/Name</v>
      </c>
    </row>
    <row r="112" spans="1:15" x14ac:dyDescent="0.25">
      <c r="A112" s="2" t="s">
        <v>146</v>
      </c>
      <c r="B112" s="2">
        <v>150</v>
      </c>
      <c r="C112" s="6">
        <v>5.9999999999999995E-4</v>
      </c>
      <c r="D112" s="6">
        <f t="shared" si="11"/>
        <v>0.99224757985229906</v>
      </c>
      <c r="E112" s="2">
        <f t="shared" si="12"/>
        <v>1</v>
      </c>
      <c r="F112" s="6">
        <f t="shared" si="8"/>
        <v>5.9999999999999995E-4</v>
      </c>
      <c r="J112" s="7" t="str">
        <f>VLOOKUP(A112,'Crosswalk Data'!A$4:B$614,2,FALSE)</f>
        <v>/gmi:MI_Metadata/gmi:acquisitionInformation/eos:EOS_AcquisitionInformation/eos:sensor/eos:EOS_Sensor/eos:otherProperty/gco:Record/eos:AdditionalAttributes/eos:AdditionalAttribute/eos:reference/eos:EOS_AdditionalAttributeDescription[eos:type/eos:EOS_AdditionalAttributeTypeCode='sensorInformation']/eos:unit</v>
      </c>
      <c r="K112" s="8" t="s">
        <v>640</v>
      </c>
      <c r="L112" s="2">
        <f t="shared" si="9"/>
        <v>150</v>
      </c>
      <c r="M112" s="2">
        <f t="shared" si="10"/>
        <v>0</v>
      </c>
      <c r="O112" s="2" t="str">
        <f t="shared" si="13"/>
        <v>/*//*/Platforms/Platform/Instruments/Instrument/Sensors/Sensor/Characteristics/Characteristic/Unit</v>
      </c>
    </row>
    <row r="113" spans="1:15" x14ac:dyDescent="0.25">
      <c r="A113" s="2" t="s">
        <v>147</v>
      </c>
      <c r="B113" s="2">
        <v>150</v>
      </c>
      <c r="C113" s="6">
        <v>5.9999999999999995E-4</v>
      </c>
      <c r="D113" s="6">
        <f t="shared" si="11"/>
        <v>0.9928475798522991</v>
      </c>
      <c r="E113" s="2">
        <f t="shared" si="12"/>
        <v>1</v>
      </c>
      <c r="F113" s="6">
        <f t="shared" si="8"/>
        <v>5.9999999999999995E-4</v>
      </c>
      <c r="J113" s="7" t="str">
        <f>VLOOKUP(A113,'Crosswalk Data'!A$4:B$614,2,FALSE)</f>
        <v>/gmi:MI_Metadata/gmi:acquisitionInformation/eos:EOS_AcquisitionInformation/eos:sensor/eos:EOS_Sensor/eos:otherProperty/gco:Record/eos:AdditionalAttributes/eos:AdditionalAttribute/eos:value/gco:CharacterString</v>
      </c>
      <c r="K113" s="8" t="s">
        <v>640</v>
      </c>
      <c r="L113" s="2">
        <f t="shared" si="9"/>
        <v>150</v>
      </c>
      <c r="M113" s="2">
        <f t="shared" si="10"/>
        <v>0</v>
      </c>
      <c r="O113" s="2" t="str">
        <f t="shared" si="13"/>
        <v>/*//*/Platforms/Platform/Instruments/Instrument/Sensors/Sensor/Characteristics/Characteristic/Value</v>
      </c>
    </row>
    <row r="114" spans="1:15" x14ac:dyDescent="0.25">
      <c r="A114" s="2" t="s">
        <v>244</v>
      </c>
      <c r="B114" s="2">
        <v>116</v>
      </c>
      <c r="C114" s="6">
        <v>4.0000000000000002E-4</v>
      </c>
      <c r="D114" s="6">
        <f t="shared" si="11"/>
        <v>0.99324757985229906</v>
      </c>
      <c r="E114" s="2">
        <f t="shared" si="12"/>
        <v>1</v>
      </c>
      <c r="F114" s="6">
        <f t="shared" si="8"/>
        <v>4.0000000000000002E-4</v>
      </c>
      <c r="H114" s="7">
        <v>1</v>
      </c>
      <c r="J114" s="7" t="str">
        <f>VLOOKUP(A114,'Crosswalk Data'!A$4:B$614,2,FALSE)</f>
        <v>/gmi:MI_Metadata/gmd:spatialRepresentationInfo/gmd:MD_Georectified/gmd:cornerPoints/gml:Point[@gml:id='cornerPoint-maximum']/gml:pos</v>
      </c>
      <c r="L114" s="2">
        <f t="shared" si="9"/>
        <v>116</v>
      </c>
      <c r="M114" s="2">
        <f t="shared" si="10"/>
        <v>0</v>
      </c>
      <c r="O114" s="2" t="str">
        <f t="shared" si="13"/>
        <v>/*//*/TwoDCoordinateSystems/TwoDCoordinateSystem/Coordinate1/MaximumValue</v>
      </c>
    </row>
    <row r="115" spans="1:15" x14ac:dyDescent="0.25">
      <c r="A115" s="2" t="s">
        <v>246</v>
      </c>
      <c r="B115" s="2">
        <v>116</v>
      </c>
      <c r="C115" s="6">
        <v>4.0000000000000002E-4</v>
      </c>
      <c r="D115" s="6">
        <f t="shared" si="11"/>
        <v>0.99364757985229901</v>
      </c>
      <c r="E115" s="2">
        <f t="shared" si="12"/>
        <v>1</v>
      </c>
      <c r="F115" s="6">
        <f t="shared" si="8"/>
        <v>4.0000000000000002E-4</v>
      </c>
      <c r="H115" s="7">
        <v>1</v>
      </c>
      <c r="J115" s="7" t="str">
        <f>VLOOKUP(A115,'Crosswalk Data'!A$4:B$614,2,FALSE)</f>
        <v>/gmi:MI_Metadata/gmd:spatialRepresentationInfo/gmd:MD_Georectified/gmd:cornerPoints/gml:Point[@gml:id='cornerPoint-minimum']/gml:pos</v>
      </c>
      <c r="L115" s="2">
        <f t="shared" si="9"/>
        <v>116</v>
      </c>
      <c r="M115" s="2">
        <f t="shared" si="10"/>
        <v>0</v>
      </c>
      <c r="O115" s="2" t="str">
        <f t="shared" si="13"/>
        <v>/*//*/TwoDCoordinateSystems/TwoDCoordinateSystem/Coordinate1/MinimumValue</v>
      </c>
    </row>
    <row r="116" spans="1:15" x14ac:dyDescent="0.25">
      <c r="A116" s="2" t="s">
        <v>248</v>
      </c>
      <c r="B116" s="2">
        <v>116</v>
      </c>
      <c r="C116" s="6">
        <v>4.0000000000000002E-4</v>
      </c>
      <c r="D116" s="6">
        <f t="shared" si="11"/>
        <v>0.99404757985229897</v>
      </c>
      <c r="E116" s="2">
        <f t="shared" si="12"/>
        <v>1</v>
      </c>
      <c r="F116" s="6">
        <f t="shared" si="8"/>
        <v>4.0000000000000002E-4</v>
      </c>
      <c r="H116" s="7">
        <v>1</v>
      </c>
      <c r="J116" s="7" t="str">
        <f>VLOOKUP(A116,'Crosswalk Data'!A$4:B$614,2,FALSE)</f>
        <v>/gmi:MI_Metadata/gmd:spatialRepresentationInfo/gmd:MD_Georectified/gmd:cornerPoints/gml:Point[@gml:id='cornerPoint-maximum']/gml:pos</v>
      </c>
      <c r="L116" s="2">
        <f t="shared" si="9"/>
        <v>116</v>
      </c>
      <c r="M116" s="2">
        <f t="shared" si="10"/>
        <v>0</v>
      </c>
      <c r="O116" s="2" t="str">
        <f t="shared" si="13"/>
        <v>/*//*/TwoDCoordinateSystems/TwoDCoordinateSystem/Coordinate2/MaximumValue</v>
      </c>
    </row>
    <row r="117" spans="1:15" x14ac:dyDescent="0.25">
      <c r="A117" s="2" t="s">
        <v>249</v>
      </c>
      <c r="B117" s="2">
        <v>116</v>
      </c>
      <c r="C117" s="6">
        <v>4.0000000000000002E-4</v>
      </c>
      <c r="D117" s="6">
        <f t="shared" si="11"/>
        <v>0.99444757985229892</v>
      </c>
      <c r="E117" s="2">
        <f t="shared" si="12"/>
        <v>1</v>
      </c>
      <c r="F117" s="6">
        <f t="shared" si="8"/>
        <v>4.0000000000000002E-4</v>
      </c>
      <c r="H117" s="7">
        <v>1</v>
      </c>
      <c r="J117" s="7" t="str">
        <f>VLOOKUP(A117,'Crosswalk Data'!A$4:B$614,2,FALSE)</f>
        <v>/gmi:MI_Metadata/gmd:spatialRepresentationInfo/gmd:MD_Georectified/gmd:cornerPoints/gml:Point[@gml:id='cornerPoint-minimum']/gml:pos</v>
      </c>
      <c r="L117" s="2">
        <f t="shared" si="9"/>
        <v>116</v>
      </c>
      <c r="M117" s="2">
        <f t="shared" si="10"/>
        <v>0</v>
      </c>
      <c r="O117" s="2" t="str">
        <f t="shared" si="13"/>
        <v>/*//*/TwoDCoordinateSystems/TwoDCoordinateSystem/Coordinate2/MinimumValue</v>
      </c>
    </row>
    <row r="118" spans="1:15" x14ac:dyDescent="0.25">
      <c r="A118" s="2" t="s">
        <v>250</v>
      </c>
      <c r="B118" s="2">
        <v>116</v>
      </c>
      <c r="C118" s="6">
        <v>4.0000000000000002E-4</v>
      </c>
      <c r="D118" s="6">
        <f t="shared" si="11"/>
        <v>0.99484757985229888</v>
      </c>
      <c r="E118" s="2">
        <f t="shared" si="12"/>
        <v>1</v>
      </c>
      <c r="F118" s="6">
        <f t="shared" si="8"/>
        <v>4.0000000000000002E-4</v>
      </c>
      <c r="H118" s="7">
        <v>1</v>
      </c>
      <c r="J118" s="7" t="str">
        <f>VLOOKUP(A118,'Crosswalk Data'!A$4:B$614,2,FALSE)</f>
        <v>/gmi:MI_Metadata/gmd:spatialRepresentationInfo/gmd:MD_Georectified/gmd:cornerPoints/gml:Point[@gml:id="cornerPoint-minimum" or @gml:id="cornerPoint-maximum"]/@srsName</v>
      </c>
      <c r="L118" s="2">
        <f t="shared" si="9"/>
        <v>116</v>
      </c>
      <c r="M118" s="2">
        <f t="shared" si="10"/>
        <v>0</v>
      </c>
      <c r="O118" s="2" t="str">
        <f t="shared" si="13"/>
        <v>/*//*/TwoDCoordinateSystems/TwoDCoordinateSystem/TwoDCoordinateSystemName</v>
      </c>
    </row>
    <row r="119" spans="1:15" x14ac:dyDescent="0.25">
      <c r="A119" s="2" t="s">
        <v>212</v>
      </c>
      <c r="B119" s="2">
        <v>103</v>
      </c>
      <c r="C119" s="6">
        <v>4.0000000000000002E-4</v>
      </c>
      <c r="D119" s="6">
        <f t="shared" si="11"/>
        <v>0.99524757985229884</v>
      </c>
      <c r="E119" s="2">
        <f t="shared" si="12"/>
        <v>1</v>
      </c>
      <c r="F119" s="6">
        <f t="shared" si="8"/>
        <v>4.0000000000000002E-4</v>
      </c>
      <c r="J119" s="7" t="str">
        <f>VLOOKUP(A119,'Crosswalk Data'!A$4:B$614,2,FALSE)</f>
        <v>/gmi:MI_Metadata/gmd:identificationInfo/gmd:MD_DataIdentification/gmd:extent/gmd:EX_Extent/gmd:geographicElement/gmd:EX_GeographicDescription/gmd:geographicIdentifier/gmd:MD_Identifier[gmd:description/gco:CharacterString='ZoneIdentifier']/gmd:code/gco:CharacterString</v>
      </c>
      <c r="L119" s="2">
        <f t="shared" si="9"/>
        <v>103</v>
      </c>
      <c r="M119" s="2">
        <f t="shared" si="10"/>
        <v>0</v>
      </c>
      <c r="O119" s="2" t="str">
        <f t="shared" si="13"/>
        <v>/*//*/Spatial/HorizontalSpatialDomain/ZoneIdentifier</v>
      </c>
    </row>
    <row r="120" spans="1:15" x14ac:dyDescent="0.25">
      <c r="A120" s="2" t="s">
        <v>134</v>
      </c>
      <c r="B120" s="2">
        <v>73</v>
      </c>
      <c r="C120" s="6">
        <v>2.9999999999999997E-4</v>
      </c>
      <c r="D120" s="6">
        <f t="shared" si="11"/>
        <v>0.9955475798522988</v>
      </c>
      <c r="E120" s="2">
        <f t="shared" si="12"/>
        <v>1</v>
      </c>
      <c r="F120" s="6">
        <f t="shared" si="8"/>
        <v>2.9999999999999997E-4</v>
      </c>
      <c r="J120" s="7" t="str">
        <f>VLOOKUP(A120,'Crosswalk Data'!A$4:B$614,2,FALSE)</f>
        <v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dataType/eos:EOS_AdditionalAttributeDataTypeCode/@codeListValue</v>
      </c>
      <c r="K120" s="8" t="s">
        <v>640</v>
      </c>
      <c r="L120" s="2">
        <f t="shared" si="9"/>
        <v>73</v>
      </c>
      <c r="M120" s="2">
        <f t="shared" si="10"/>
        <v>0</v>
      </c>
      <c r="O120" s="2" t="str">
        <f t="shared" si="13"/>
        <v>/*//*/Platforms/Platform/Instruments/Instrument/Characteristics/Characteristic/DataType</v>
      </c>
    </row>
    <row r="121" spans="1:15" x14ac:dyDescent="0.25">
      <c r="A121" s="2" t="s">
        <v>135</v>
      </c>
      <c r="B121" s="2">
        <v>73</v>
      </c>
      <c r="C121" s="6">
        <v>2.9999999999999997E-4</v>
      </c>
      <c r="D121" s="6">
        <f t="shared" si="11"/>
        <v>0.99584757985229877</v>
      </c>
      <c r="E121" s="2">
        <f t="shared" si="12"/>
        <v>1</v>
      </c>
      <c r="F121" s="6">
        <f t="shared" si="8"/>
        <v>2.9999999999999997E-4</v>
      </c>
      <c r="J121" s="7" t="str">
        <f>VLOOKUP(A121,'Crosswalk Data'!A$4:B$614,2,FALSE)</f>
        <v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description/gco:CharacterString</v>
      </c>
      <c r="K121" s="8" t="s">
        <v>640</v>
      </c>
      <c r="L121" s="2">
        <f t="shared" si="9"/>
        <v>73</v>
      </c>
      <c r="M121" s="2">
        <f t="shared" si="10"/>
        <v>0</v>
      </c>
      <c r="O121" s="2" t="str">
        <f t="shared" si="13"/>
        <v>/*//*/Platforms/Platform/Instruments/Instrument/Characteristics/Characteristic/Description</v>
      </c>
    </row>
    <row r="122" spans="1:15" x14ac:dyDescent="0.25">
      <c r="A122" s="2" t="s">
        <v>136</v>
      </c>
      <c r="B122" s="2">
        <v>73</v>
      </c>
      <c r="C122" s="6">
        <v>2.9999999999999997E-4</v>
      </c>
      <c r="D122" s="6">
        <f t="shared" si="11"/>
        <v>0.99614757985229874</v>
      </c>
      <c r="E122" s="2">
        <f t="shared" si="12"/>
        <v>1</v>
      </c>
      <c r="F122" s="6">
        <f t="shared" si="8"/>
        <v>2.9999999999999997E-4</v>
      </c>
      <c r="J122" s="7" t="str">
        <f>VLOOKUP(A122,'Crosswalk Data'!A$4:B$614,2,FALSE)</f>
        <v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name/gco:CharacterString</v>
      </c>
      <c r="K122" s="8" t="s">
        <v>640</v>
      </c>
      <c r="L122" s="2">
        <f t="shared" si="9"/>
        <v>73</v>
      </c>
      <c r="M122" s="2">
        <f t="shared" si="10"/>
        <v>0</v>
      </c>
      <c r="O122" s="2" t="str">
        <f t="shared" si="13"/>
        <v>/*//*/Platforms/Platform/Instruments/Instrument/Characteristics/Characteristic/Name</v>
      </c>
    </row>
    <row r="123" spans="1:15" x14ac:dyDescent="0.25">
      <c r="A123" s="2" t="s">
        <v>137</v>
      </c>
      <c r="B123" s="2">
        <v>73</v>
      </c>
      <c r="C123" s="6">
        <v>2.9999999999999997E-4</v>
      </c>
      <c r="D123" s="6">
        <f t="shared" si="11"/>
        <v>0.9964475798522987</v>
      </c>
      <c r="E123" s="2">
        <f t="shared" si="12"/>
        <v>1</v>
      </c>
      <c r="F123" s="6">
        <f t="shared" si="8"/>
        <v>2.9999999999999997E-4</v>
      </c>
      <c r="J123" s="7" t="str">
        <f>VLOOKUP(A123,'Crosswalk Data'!A$4:B$614,2,FALSE)</f>
        <v>/gmi:MI_Metadata/gmi:acquisitionInformation/eos:EOS_AcquisitionInformation/eos:instrument/eos:EOS_Instrument/eos:otherProperty/gco:Record/eos:AdditionalAttributes/eos:AdditionalAttribute/eos:reference/eos:EOS_AdditionalAttributeDescription[eos:type/eos:EOS_AdditionalAttributeTypeCode='instrumentInformation']/eos:unit/gco:CharacterString</v>
      </c>
      <c r="K123" s="8" t="s">
        <v>640</v>
      </c>
      <c r="L123" s="2">
        <f t="shared" si="9"/>
        <v>73</v>
      </c>
      <c r="M123" s="2">
        <f t="shared" si="10"/>
        <v>0</v>
      </c>
      <c r="O123" s="2" t="str">
        <f t="shared" si="13"/>
        <v>/*//*/Platforms/Platform/Instruments/Instrument/Characteristics/Characteristic/Unit</v>
      </c>
    </row>
    <row r="124" spans="1:15" x14ac:dyDescent="0.25">
      <c r="A124" s="2" t="s">
        <v>138</v>
      </c>
      <c r="B124" s="2">
        <v>73</v>
      </c>
      <c r="C124" s="6">
        <v>2.9999999999999997E-4</v>
      </c>
      <c r="D124" s="6">
        <f t="shared" si="11"/>
        <v>0.99674757985229867</v>
      </c>
      <c r="E124" s="2">
        <f t="shared" si="12"/>
        <v>1</v>
      </c>
      <c r="F124" s="6">
        <f t="shared" si="8"/>
        <v>2.9999999999999997E-4</v>
      </c>
      <c r="J124" s="7" t="str">
        <f>VLOOKUP(A124,'Crosswalk Data'!A$4:B$614,2,FALSE)</f>
        <v>/gmi:MI_Metadata/gmi:acquisitionInformation/eos:EOS_AcquisitionInformation/eos:instrument/eos:EOS_Instrument/eos:otherProperty/gco:Record/eos:AdditionalAttributes/eos:AdditionalAttribute/eos:value/gco:CharacterString</v>
      </c>
      <c r="K124" s="8" t="s">
        <v>640</v>
      </c>
      <c r="L124" s="2">
        <f t="shared" si="9"/>
        <v>73</v>
      </c>
      <c r="M124" s="2">
        <f t="shared" si="10"/>
        <v>0</v>
      </c>
      <c r="O124" s="2" t="str">
        <f t="shared" si="13"/>
        <v>/*//*/Platforms/Platform/Instruments/Instrument/Characteristics/Characteristic/Value</v>
      </c>
    </row>
    <row r="125" spans="1:15" x14ac:dyDescent="0.25">
      <c r="A125" s="2" t="s">
        <v>214</v>
      </c>
      <c r="B125" s="2">
        <v>68</v>
      </c>
      <c r="C125" s="6">
        <v>2.9999999999999997E-4</v>
      </c>
      <c r="D125" s="6">
        <f t="shared" si="11"/>
        <v>0.99704757985229864</v>
      </c>
      <c r="E125" s="2">
        <f t="shared" si="12"/>
        <v>1</v>
      </c>
      <c r="F125" s="6">
        <f t="shared" si="8"/>
        <v>2.9999999999999997E-4</v>
      </c>
      <c r="J125" s="7" t="str">
        <f>VLOOKUP(A125,'Crosswalk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InclinationAngle']/eos:value/gco:CharacterString</v>
      </c>
      <c r="L125" s="2">
        <f t="shared" si="9"/>
        <v>68</v>
      </c>
      <c r="M125" s="2">
        <f t="shared" si="10"/>
        <v>0</v>
      </c>
      <c r="O125" s="2" t="str">
        <f t="shared" si="13"/>
        <v>/*//*/Spatial/OrbitParameters/InclinationAngle</v>
      </c>
    </row>
    <row r="126" spans="1:15" x14ac:dyDescent="0.25">
      <c r="A126" s="2" t="s">
        <v>215</v>
      </c>
      <c r="B126" s="2">
        <v>68</v>
      </c>
      <c r="C126" s="6">
        <v>2.9999999999999997E-4</v>
      </c>
      <c r="D126" s="6">
        <f t="shared" si="11"/>
        <v>0.9973475798522986</v>
      </c>
      <c r="E126" s="2">
        <f t="shared" si="12"/>
        <v>1</v>
      </c>
      <c r="F126" s="6">
        <f t="shared" si="8"/>
        <v>2.9999999999999997E-4</v>
      </c>
      <c r="J126" s="7" t="str">
        <f>VLOOKUP(A126,'Crosswalk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NumberOfOrbits']/eos:value/gco:CharacterString</v>
      </c>
      <c r="L126" s="2">
        <f t="shared" si="9"/>
        <v>68</v>
      </c>
      <c r="M126" s="2">
        <f t="shared" si="10"/>
        <v>0</v>
      </c>
      <c r="O126" s="2" t="str">
        <f t="shared" si="13"/>
        <v>/*//*/Spatial/OrbitParameters/NumberOfOrbits</v>
      </c>
    </row>
    <row r="127" spans="1:15" x14ac:dyDescent="0.25">
      <c r="A127" s="2" t="s">
        <v>216</v>
      </c>
      <c r="B127" s="2">
        <v>68</v>
      </c>
      <c r="C127" s="6">
        <v>2.9999999999999997E-4</v>
      </c>
      <c r="D127" s="6">
        <f t="shared" si="11"/>
        <v>0.99764757985229857</v>
      </c>
      <c r="E127" s="2">
        <f t="shared" si="12"/>
        <v>1</v>
      </c>
      <c r="F127" s="6">
        <f t="shared" si="8"/>
        <v>2.9999999999999997E-4</v>
      </c>
      <c r="J127" s="7" t="str">
        <f>VLOOKUP(A127,'Crosswalk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Period']/eos:value/gco:CharacterString</v>
      </c>
      <c r="L127" s="2">
        <f t="shared" si="9"/>
        <v>68</v>
      </c>
      <c r="M127" s="2">
        <f t="shared" si="10"/>
        <v>0</v>
      </c>
      <c r="O127" s="2" t="str">
        <f t="shared" si="13"/>
        <v>/*//*/Spatial/OrbitParameters/Period</v>
      </c>
    </row>
    <row r="128" spans="1:15" x14ac:dyDescent="0.25">
      <c r="A128" s="2" t="s">
        <v>217</v>
      </c>
      <c r="B128" s="2">
        <v>68</v>
      </c>
      <c r="C128" s="6">
        <v>2.9999999999999997E-4</v>
      </c>
      <c r="D128" s="6">
        <f t="shared" si="11"/>
        <v>0.99794757985229854</v>
      </c>
      <c r="E128" s="2">
        <f t="shared" si="12"/>
        <v>1</v>
      </c>
      <c r="F128" s="6">
        <f t="shared" si="8"/>
        <v>2.9999999999999997E-4</v>
      </c>
      <c r="J128" s="7" t="str">
        <f>VLOOKUP(A128,'Crosswalk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tartCircularLatitude']/eos:value/gco:CharacterString</v>
      </c>
      <c r="L128" s="2">
        <f t="shared" si="9"/>
        <v>68</v>
      </c>
      <c r="M128" s="2">
        <f t="shared" si="10"/>
        <v>0</v>
      </c>
      <c r="O128" s="2" t="str">
        <f t="shared" si="13"/>
        <v>/*//*/Spatial/OrbitParameters/StartCircularLatitude</v>
      </c>
    </row>
    <row r="129" spans="1:15" x14ac:dyDescent="0.25">
      <c r="A129" s="2" t="s">
        <v>218</v>
      </c>
      <c r="B129" s="2">
        <v>68</v>
      </c>
      <c r="C129" s="6">
        <v>2.9999999999999997E-4</v>
      </c>
      <c r="D129" s="6">
        <f t="shared" si="11"/>
        <v>0.99824757985229851</v>
      </c>
      <c r="E129" s="2">
        <f t="shared" si="12"/>
        <v>1</v>
      </c>
      <c r="F129" s="6">
        <f t="shared" si="8"/>
        <v>2.9999999999999997E-4</v>
      </c>
      <c r="J129" s="7" t="str">
        <f>VLOOKUP(A129,'Crosswalk Data'!A$4:B$614,2,FALSE)</f>
        <v>/gmi:MI_Metadata/gmi:acquisitionInformation/eos:EOS_AcquisitionInformation/gmi:platform/eos:EOS_Platform/eos:otherProperty/gco:Record/eos:AdditionalAttributes/eos:AdditionalAttribute[eos:reference/eos:EOS_AdditionalAttributeDescription[eos:type/eos:EOS_AdditionalAttributeTypeCode='platformInformation']/eos:name/gco:CharacterString='SwathWidth']/eos:value/gco:CharacterString</v>
      </c>
      <c r="L129" s="2">
        <f t="shared" si="9"/>
        <v>68</v>
      </c>
      <c r="M129" s="2">
        <f t="shared" si="10"/>
        <v>0</v>
      </c>
      <c r="O129" s="2" t="str">
        <f t="shared" si="13"/>
        <v>/*//*/Spatial/OrbitParameters/SwathWidth</v>
      </c>
    </row>
    <row r="130" spans="1:15" x14ac:dyDescent="0.25">
      <c r="A130" s="2" t="s">
        <v>240</v>
      </c>
      <c r="B130" s="2">
        <v>67</v>
      </c>
      <c r="C130" s="6">
        <v>2.9999999999999997E-4</v>
      </c>
      <c r="D130" s="6">
        <f t="shared" si="11"/>
        <v>0.99854757985229847</v>
      </c>
      <c r="E130" s="2">
        <f t="shared" si="12"/>
        <v>1</v>
      </c>
      <c r="F130" s="6">
        <f t="shared" si="8"/>
        <v>2.9999999999999997E-4</v>
      </c>
      <c r="J130" s="7" t="str">
        <f>VLOOKUP(A130,'Crosswalk Data'!A$4:B$614,2,FALSE)</f>
        <v>/gmi:MI_Metadata/gmd:identificationInfo/gmd:MD_DataIdentification/gmd:extent/gmd:EX_Extent/gmd:temporalElement/gmd:EX_TemporalExtent/gmd:extent/gml:TimeInstant/gml:timePosition</v>
      </c>
      <c r="L130" s="2">
        <f t="shared" si="9"/>
        <v>67</v>
      </c>
      <c r="M130" s="2">
        <f t="shared" si="10"/>
        <v>0</v>
      </c>
      <c r="O130" s="2" t="str">
        <f t="shared" si="13"/>
        <v>/*//*/Temporal/SingleDateTime</v>
      </c>
    </row>
    <row r="131" spans="1:15" x14ac:dyDescent="0.25">
      <c r="A131" s="2" t="s">
        <v>643</v>
      </c>
      <c r="B131" s="2">
        <v>58</v>
      </c>
      <c r="C131" s="6">
        <v>2.0000000000000001E-4</v>
      </c>
      <c r="D131" s="6">
        <f t="shared" si="11"/>
        <v>0.99874757985229845</v>
      </c>
      <c r="E131" s="2">
        <f t="shared" si="12"/>
        <v>1</v>
      </c>
      <c r="F131" s="6">
        <f t="shared" ref="F131:F151" si="14">E131*C131</f>
        <v>2.0000000000000001E-4</v>
      </c>
      <c r="J131" s="7" t="str">
        <f>VLOOKUP(A131,'Crosswalk Data'!A$4:B$614,2,FALSE)</f>
        <v>count(/gmi:MI_Metadata/gmi:acquisitionInformation/eos:EOS_AcquisitionInformation/eos:sensor)</v>
      </c>
      <c r="L131" s="2">
        <f t="shared" ref="L131:L151" si="15">IF(E131=1,B131,0)</f>
        <v>58</v>
      </c>
      <c r="M131" s="2">
        <f t="shared" ref="M131:M151" si="16">IF(E131=1,0,B131)</f>
        <v>0</v>
      </c>
      <c r="O131" s="2" t="str">
        <f t="shared" si="13"/>
        <v>/*//*/Platforms/Platform/Instruments/Instrument/NumberOfSensors</v>
      </c>
    </row>
    <row r="132" spans="1:15" x14ac:dyDescent="0.25">
      <c r="A132" s="2" t="s">
        <v>15</v>
      </c>
      <c r="B132" s="2">
        <v>56</v>
      </c>
      <c r="C132" s="6">
        <v>2.0000000000000001E-4</v>
      </c>
      <c r="D132" s="6">
        <f t="shared" ref="D132:D151" si="17">D131+C132</f>
        <v>0.99894757985229843</v>
      </c>
      <c r="E132" s="2">
        <f t="shared" ref="E132:E151" si="18">IF(ISNA(J132),0,1)</f>
        <v>1</v>
      </c>
      <c r="F132" s="6">
        <f t="shared" si="14"/>
        <v>2.0000000000000001E-4</v>
      </c>
      <c r="J132" s="7" t="str">
        <f>VLOOKUP(A132,'Crosswalk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measurementResolution/gco:CharacterString</v>
      </c>
      <c r="L132" s="2">
        <f t="shared" si="15"/>
        <v>56</v>
      </c>
      <c r="M132" s="2">
        <f t="shared" si="16"/>
        <v>0</v>
      </c>
      <c r="O132" s="2" t="str">
        <f t="shared" ref="O132:O151" si="19">"/*/"&amp;A132</f>
        <v>/*//*/AdditionalAttributes/AdditionalAttribute/MeasurementResolution</v>
      </c>
    </row>
    <row r="133" spans="1:15" x14ac:dyDescent="0.25">
      <c r="A133" s="2" t="s">
        <v>20</v>
      </c>
      <c r="B133" s="2">
        <v>40</v>
      </c>
      <c r="C133" s="6">
        <v>2.0000000000000001E-4</v>
      </c>
      <c r="D133" s="6">
        <f t="shared" si="17"/>
        <v>0.99914757985229841</v>
      </c>
      <c r="E133" s="2">
        <f t="shared" si="18"/>
        <v>1</v>
      </c>
      <c r="F133" s="6">
        <f t="shared" si="14"/>
        <v>2.0000000000000001E-4</v>
      </c>
      <c r="J133" s="7" t="str">
        <f>VLOOKUP(A133,'Crosswalk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parameterValueAccuracy/gco:CharacterString</v>
      </c>
      <c r="L133" s="2">
        <f t="shared" si="15"/>
        <v>40</v>
      </c>
      <c r="M133" s="2">
        <f t="shared" si="16"/>
        <v>0</v>
      </c>
      <c r="O133" s="2" t="str">
        <f t="shared" si="19"/>
        <v>/*//*/AdditionalAttributes/AdditionalAttribute/ParameterValueAccuracy</v>
      </c>
    </row>
    <row r="134" spans="1:15" x14ac:dyDescent="0.25">
      <c r="A134" s="2" t="s">
        <v>644</v>
      </c>
      <c r="B134" s="2">
        <v>32</v>
      </c>
      <c r="C134" s="6">
        <v>1E-4</v>
      </c>
      <c r="D134" s="6">
        <f t="shared" si="17"/>
        <v>0.9992475798522984</v>
      </c>
      <c r="E134" s="2">
        <f t="shared" si="18"/>
        <v>1</v>
      </c>
      <c r="F134" s="6">
        <f t="shared" si="14"/>
        <v>1E-4</v>
      </c>
      <c r="J134" s="7" t="str">
        <f>VLOOKUP(A134,'Crosswalk Data'!A$4:B$614,2,FALSE)</f>
        <v>/gmi:MI_Metadata/gmd:identificationInfo/gmd:MD_DataIdentification/gmd:extent/gmd:EX_Extent/gmd:description/gco:CharacterString</v>
      </c>
      <c r="L134" s="2">
        <f t="shared" si="15"/>
        <v>32</v>
      </c>
      <c r="M134" s="2">
        <f t="shared" si="16"/>
        <v>0</v>
      </c>
      <c r="O134" s="2" t="str">
        <f t="shared" si="19"/>
        <v>/*//*/Spatial/VerticalSpatialDomain/Type</v>
      </c>
    </row>
    <row r="135" spans="1:15" x14ac:dyDescent="0.25">
      <c r="A135" s="2" t="s">
        <v>645</v>
      </c>
      <c r="B135" s="2">
        <v>32</v>
      </c>
      <c r="C135" s="6">
        <v>1E-4</v>
      </c>
      <c r="D135" s="6">
        <f t="shared" si="17"/>
        <v>0.99934757985229838</v>
      </c>
      <c r="E135" s="2">
        <f t="shared" si="18"/>
        <v>1</v>
      </c>
      <c r="F135" s="6">
        <f t="shared" si="14"/>
        <v>1E-4</v>
      </c>
      <c r="J135" s="7" t="str">
        <f>VLOOKUP(A135,'Crosswalk Data'!A$4:B$614,2,FALSE)</f>
        <v>/gmi:MI_Metadata/gmd:identificationInfo/gmd:MD_DataIdentification/gmd:extent/gmd:EX_Extent/gmd:description/gco:CharacterString</v>
      </c>
      <c r="L135" s="2">
        <f t="shared" si="15"/>
        <v>32</v>
      </c>
      <c r="M135" s="2">
        <f t="shared" si="16"/>
        <v>0</v>
      </c>
      <c r="O135" s="2" t="str">
        <f t="shared" si="19"/>
        <v>/*//*/Spatial/VerticalSpatialDomain/Value</v>
      </c>
    </row>
    <row r="136" spans="1:15" x14ac:dyDescent="0.25">
      <c r="A136" s="2" t="s">
        <v>21</v>
      </c>
      <c r="B136" s="2">
        <v>28</v>
      </c>
      <c r="C136" s="6">
        <v>1E-4</v>
      </c>
      <c r="D136" s="6">
        <f t="shared" si="17"/>
        <v>0.99944757985229837</v>
      </c>
      <c r="E136" s="2">
        <f t="shared" si="18"/>
        <v>1</v>
      </c>
      <c r="F136" s="6">
        <f t="shared" si="14"/>
        <v>1E-4</v>
      </c>
      <c r="J136" s="7" t="str">
        <f>VLOOKUP(A136,'Crosswalk Data'!A$4:B$614,2,FALSE)</f>
        <v>/gmi:MI_Metadata/gmd:contentInfo/gmd:MD_CoverageDescription/gmd:dimension/gmd:MD_Band/gmd:otherProperty/gco:Record/eos:AdditionalAttributes/eos:AdditionalAttribute/eos:value/gco:CharacterString</v>
      </c>
      <c r="L136" s="2">
        <f t="shared" si="15"/>
        <v>28</v>
      </c>
      <c r="M136" s="2">
        <f t="shared" si="16"/>
        <v>0</v>
      </c>
      <c r="O136" s="2" t="str">
        <f t="shared" si="19"/>
        <v>/*//*/AdditionalAttributes/AdditionalAttribute/Value</v>
      </c>
    </row>
    <row r="137" spans="1:15" x14ac:dyDescent="0.25">
      <c r="A137" s="2" t="s">
        <v>185</v>
      </c>
      <c r="B137" s="2">
        <v>24</v>
      </c>
      <c r="C137" s="6">
        <v>1E-4</v>
      </c>
      <c r="D137" s="6">
        <f t="shared" si="17"/>
        <v>0.99954757985229836</v>
      </c>
      <c r="E137" s="2">
        <f t="shared" si="18"/>
        <v>1</v>
      </c>
      <c r="F137" s="6">
        <f t="shared" si="14"/>
        <v>1E-4</v>
      </c>
      <c r="J137" s="7" t="str">
        <f>VLOOKUP(A137,'Crosswalk Data'!A$4:B$614,2,FALSE)</f>
        <v>/gmi:MI_Metadata/gmd:identificationInfo/gmd:MD_DataIdentification/gmd:descriptiveKeywords/gmd:MD_Keywords[gmd:type/gmd:MD_KeywordTypeCode='theme']/gmd:keyword/gco:CharacterString</v>
      </c>
      <c r="L137" s="2">
        <f t="shared" si="15"/>
        <v>24</v>
      </c>
      <c r="M137" s="2">
        <f t="shared" si="16"/>
        <v>0</v>
      </c>
      <c r="O137" s="2" t="str">
        <f t="shared" si="19"/>
        <v>/*//*/ScienceKeywords/ScienceKeyword/VariableLevel1Keyword/VariableLevel2Keyword/VariableLevel3Keyword</v>
      </c>
    </row>
    <row r="138" spans="1:15" x14ac:dyDescent="0.25">
      <c r="A138" s="2" t="s">
        <v>25</v>
      </c>
      <c r="B138" s="2">
        <v>16</v>
      </c>
      <c r="C138" s="6">
        <v>1E-4</v>
      </c>
      <c r="D138" s="6">
        <f t="shared" si="17"/>
        <v>0.99964757985229835</v>
      </c>
      <c r="E138" s="2">
        <f t="shared" si="18"/>
        <v>1</v>
      </c>
      <c r="F138" s="6">
        <f t="shared" si="14"/>
        <v>1E-4</v>
      </c>
      <c r="J138" s="7" t="str">
        <f>VLOOKUP(A138,'Crosswalk Data'!A$4:B$614,2,FALSE)</f>
        <v>/gmi:MI_Metadata/gmd:contentInfo/gmd:MD_CoverageDescription/gmd:dimension/gmd:MD_Band/gmd:otherProperty/gco:Record/eos:AdditionalAttributes/eos:AdditionalAttribute/eos:reference/eos:EOS_AdditionalAttributeDescription[eos:type/eos:EOS_AdditionalAttributeTypeCode='contentInformation']/eos:valueAccuracyExplanation/gco:CharacterString</v>
      </c>
      <c r="L138" s="2">
        <f t="shared" si="15"/>
        <v>16</v>
      </c>
      <c r="M138" s="2">
        <f t="shared" si="16"/>
        <v>0</v>
      </c>
      <c r="O138" s="2" t="str">
        <f t="shared" si="19"/>
        <v>/*//*/AdditionalAttributes/AdditionalAttribute/ValueAccuracyExplanation</v>
      </c>
    </row>
    <row r="139" spans="1:15" x14ac:dyDescent="0.25">
      <c r="A139" s="2" t="s">
        <v>646</v>
      </c>
      <c r="B139" s="2">
        <v>16</v>
      </c>
      <c r="C139" s="6">
        <v>1E-4</v>
      </c>
      <c r="D139" s="6">
        <f t="shared" si="17"/>
        <v>0.99974757985229834</v>
      </c>
      <c r="E139" s="2">
        <f t="shared" si="18"/>
        <v>1</v>
      </c>
      <c r="F139" s="6">
        <f t="shared" si="14"/>
        <v>1E-4</v>
      </c>
      <c r="J139" s="7" t="str">
        <f>VLOOKUP(A139,'Crosswalk Data'!A$4:B$614,2,FALSE)</f>
        <v>/gmi:MI_Metadata/gmd:referenceSystemInfo/gmd:MD_ReferenceSystem/gmd:referenceSystemIdentifier/gmd:RS_Identifier/gmd:code/gco:CharacterString</v>
      </c>
      <c r="L139" s="2">
        <f t="shared" si="15"/>
        <v>16</v>
      </c>
      <c r="M139" s="2">
        <f t="shared" si="16"/>
        <v>0</v>
      </c>
      <c r="O139" s="2" t="str">
        <f t="shared" si="19"/>
        <v>/*//*/SpatialInfo/HorizontalCoordinateSystem/GeodeticModel/DenominatorOfFlatteningRatio</v>
      </c>
    </row>
    <row r="140" spans="1:15" x14ac:dyDescent="0.25">
      <c r="A140" s="2" t="s">
        <v>647</v>
      </c>
      <c r="B140" s="2">
        <v>16</v>
      </c>
      <c r="C140" s="6">
        <v>1E-4</v>
      </c>
      <c r="D140" s="6">
        <f t="shared" si="17"/>
        <v>0.99984757985229833</v>
      </c>
      <c r="E140" s="2">
        <f t="shared" si="18"/>
        <v>1</v>
      </c>
      <c r="F140" s="6">
        <f t="shared" si="14"/>
        <v>1E-4</v>
      </c>
      <c r="J140" s="7" t="str">
        <f>VLOOKUP(A140,'Crosswalk Data'!A$4:B$614,2,FALSE)</f>
        <v>/gmi:MI_Metadata/gmd:referenceSystemInfo/gmd:MD_ReferenceSystem/gmd:referenceSystemIdentifier/gmd:RS_Identifier/gmd:code/gco:CharacterString</v>
      </c>
      <c r="L140" s="2">
        <f t="shared" si="15"/>
        <v>16</v>
      </c>
      <c r="M140" s="2">
        <f t="shared" si="16"/>
        <v>0</v>
      </c>
      <c r="O140" s="2" t="str">
        <f t="shared" si="19"/>
        <v>/*//*/SpatialInfo/HorizontalCoordinateSystem/GeodeticModel/EllipsoidName</v>
      </c>
    </row>
    <row r="141" spans="1:15" x14ac:dyDescent="0.25">
      <c r="A141" s="2" t="s">
        <v>648</v>
      </c>
      <c r="B141" s="2">
        <v>16</v>
      </c>
      <c r="C141" s="6">
        <v>1E-4</v>
      </c>
      <c r="D141" s="6">
        <f t="shared" si="17"/>
        <v>0.99994757985229832</v>
      </c>
      <c r="E141" s="2">
        <f t="shared" si="18"/>
        <v>1</v>
      </c>
      <c r="F141" s="6">
        <f t="shared" si="14"/>
        <v>1E-4</v>
      </c>
      <c r="J141" s="7" t="str">
        <f>VLOOKUP(A141,'Crosswalk Data'!A$4:B$614,2,FALSE)</f>
        <v>/gmi:MI_Metadata/gmd:referenceSystemInfo/gmd:MD_ReferenceSystem/gmd:referenceSystemIdentifier/gmd:RS_Identifier/gmd:code/gco:CharacterString</v>
      </c>
      <c r="L141" s="2">
        <f t="shared" si="15"/>
        <v>16</v>
      </c>
      <c r="M141" s="2">
        <f t="shared" si="16"/>
        <v>0</v>
      </c>
      <c r="O141" s="2" t="str">
        <f t="shared" si="19"/>
        <v>/*//*/SpatialInfo/HorizontalCoordinateSystem/GeodeticModel/SemiMajorAxis</v>
      </c>
    </row>
    <row r="142" spans="1:15" x14ac:dyDescent="0.25">
      <c r="A142" s="2" t="s">
        <v>649</v>
      </c>
      <c r="B142" s="2">
        <v>16</v>
      </c>
      <c r="C142" s="6">
        <v>1E-4</v>
      </c>
      <c r="D142" s="6">
        <f t="shared" si="17"/>
        <v>1.0000475798522983</v>
      </c>
      <c r="E142" s="2">
        <f t="shared" si="18"/>
        <v>1</v>
      </c>
      <c r="F142" s="6">
        <f t="shared" si="14"/>
        <v>1E-4</v>
      </c>
      <c r="J142" s="7" t="str">
        <f>VLOOKUP(A142,'Crosswalk Data'!A$4:B$614,2,FALSE)</f>
        <v>/gmi:MI_Metadata/gmd:spatialRepresentationInfo/gmd:MD_Georeferenceable/gmd:axisDimensionProperties/gmd:MD_Dimension[gmd:dimensionName/gmd:MD_DimensionNameTypeCode!='vertical']/gmd:resolution/gco:Measure/@uom</v>
      </c>
      <c r="L142" s="2">
        <f t="shared" si="15"/>
        <v>16</v>
      </c>
      <c r="M142" s="2">
        <f t="shared" si="16"/>
        <v>0</v>
      </c>
      <c r="O142" s="2" t="str">
        <f t="shared" si="19"/>
        <v>/*//*/SpatialInfo/HorizontalCoordinateSystem/GeographicCoordinateSystem/GeographicCoordinateUnits</v>
      </c>
    </row>
    <row r="143" spans="1:15" x14ac:dyDescent="0.25">
      <c r="A143" s="2" t="s">
        <v>220</v>
      </c>
      <c r="B143" s="2">
        <v>16</v>
      </c>
      <c r="C143" s="6">
        <v>1E-4</v>
      </c>
      <c r="D143" s="6">
        <f t="shared" si="17"/>
        <v>1.0001475798522983</v>
      </c>
      <c r="E143" s="2">
        <f t="shared" si="18"/>
        <v>1</v>
      </c>
      <c r="F143" s="6">
        <f t="shared" si="14"/>
        <v>1E-4</v>
      </c>
      <c r="J143" s="7" t="str">
        <f>VLOOKUP(A143,'Crosswalk Data'!A$4:B$614,2,FALSE)</f>
        <v>/gmi:MI_Metadata/gmd:spatialRepresentationInfo/gmd:MD_Georeferenceable/gmd:axisDimensionProperties/gmd:MD_Dimension/gmd:resolution/gco:length</v>
      </c>
      <c r="L143" s="2">
        <f t="shared" si="15"/>
        <v>16</v>
      </c>
      <c r="M143" s="2">
        <f t="shared" si="16"/>
        <v>0</v>
      </c>
      <c r="O143" s="2" t="str">
        <f t="shared" si="19"/>
        <v>/*//*/SpatialInfo/HorizontalCoordinateSystem/GeographicCoordinateSystem/LatitudeResolution</v>
      </c>
    </row>
    <row r="144" spans="1:15" x14ac:dyDescent="0.25">
      <c r="A144" s="2" t="s">
        <v>222</v>
      </c>
      <c r="B144" s="2">
        <v>16</v>
      </c>
      <c r="C144" s="6">
        <v>1E-4</v>
      </c>
      <c r="D144" s="6">
        <f t="shared" si="17"/>
        <v>1.0002475798522983</v>
      </c>
      <c r="E144" s="2">
        <f t="shared" si="18"/>
        <v>1</v>
      </c>
      <c r="F144" s="6">
        <f t="shared" si="14"/>
        <v>1E-4</v>
      </c>
      <c r="J144" s="7" t="str">
        <f>VLOOKUP(A144,'Crosswalk Data'!A$4:B$614,2,FALSE)</f>
        <v>/gmi:MI_Metadata/gmd:spatialRepresentationInfo/gmd:MD_Georeferenceable/gmd:axisDimensionProperties/gmd:MD_Dimension/gmd:resolution/gco:length</v>
      </c>
      <c r="L144" s="2">
        <f t="shared" si="15"/>
        <v>16</v>
      </c>
      <c r="M144" s="2">
        <f t="shared" si="16"/>
        <v>0</v>
      </c>
      <c r="O144" s="2" t="str">
        <f t="shared" si="19"/>
        <v>/*//*/SpatialInfo/HorizontalCoordinateSystem/GeographicCoordinateSystem/LongitudeResolution</v>
      </c>
    </row>
    <row r="145" spans="1:15" x14ac:dyDescent="0.25">
      <c r="A145" s="2" t="s">
        <v>650</v>
      </c>
      <c r="B145" s="2">
        <v>16</v>
      </c>
      <c r="C145" s="6">
        <v>1E-4</v>
      </c>
      <c r="D145" s="6">
        <f t="shared" si="17"/>
        <v>1.0003475798522983</v>
      </c>
      <c r="E145" s="2">
        <f t="shared" si="18"/>
        <v>1</v>
      </c>
      <c r="F145" s="6">
        <f t="shared" si="14"/>
        <v>1E-4</v>
      </c>
      <c r="J145" s="7" t="str">
        <f>VLOOKUP(A145,'Crosswalk Data'!A$4:B$614,2,FALSE)</f>
        <v>/gmi:MI_Metadata/gmd:identificationInfo/gmd:MD_DataIdentification/gmd:extent/gmd:EX_Extent/gmd:verticalElement/gmd:EX_VerticalExtent/gmd:verticalCRS/gml:VerticalCRS/gml:verticalDatum/gml:VerticalDatum/gml:identifier</v>
      </c>
      <c r="L145" s="2">
        <f t="shared" si="15"/>
        <v>16</v>
      </c>
      <c r="M145" s="2">
        <f t="shared" si="16"/>
        <v>0</v>
      </c>
      <c r="O145" s="2" t="str">
        <f t="shared" si="19"/>
        <v>/*//*/SpatialInfo/VerticalCoordinateSystem/AltitudeSystemDefinition/DatumName</v>
      </c>
    </row>
    <row r="146" spans="1:15" x14ac:dyDescent="0.25">
      <c r="A146" s="2" t="s">
        <v>651</v>
      </c>
      <c r="B146" s="2">
        <v>16</v>
      </c>
      <c r="C146" s="6">
        <v>1E-4</v>
      </c>
      <c r="D146" s="6">
        <f t="shared" si="17"/>
        <v>1.0004475798522983</v>
      </c>
      <c r="E146" s="2">
        <f t="shared" si="18"/>
        <v>1</v>
      </c>
      <c r="F146" s="6">
        <f t="shared" si="14"/>
        <v>1E-4</v>
      </c>
      <c r="J146" s="7" t="str">
        <f>VLOOKUP(A146,'Crosswalk Data'!A$4:B$614,2,FALSE)</f>
        <v>/gmi:MI_Metadata/gmd:spatialRepresentationInfo/gmd:MD_Georeferenceable/gmd:axisDimensionProperties/gmd:MD_Dimension[gmd:dimensionName/gmd:MD_DimensionNameTypeCode='vertical']/gmd:resolution/gco:Measure/@uom</v>
      </c>
      <c r="L146" s="2">
        <f t="shared" si="15"/>
        <v>16</v>
      </c>
      <c r="M146" s="2">
        <f t="shared" si="16"/>
        <v>0</v>
      </c>
      <c r="O146" s="2" t="str">
        <f t="shared" si="19"/>
        <v>/*//*/SpatialInfo/VerticalCoordinateSystem/AltitudeSystemDefinition/DistanceUnits</v>
      </c>
    </row>
    <row r="147" spans="1:15" x14ac:dyDescent="0.25">
      <c r="A147" s="2" t="s">
        <v>652</v>
      </c>
      <c r="B147" s="2">
        <v>16</v>
      </c>
      <c r="C147" s="6">
        <v>1E-4</v>
      </c>
      <c r="D147" s="6">
        <f t="shared" si="17"/>
        <v>1.0005475798522983</v>
      </c>
      <c r="E147" s="2">
        <f t="shared" si="18"/>
        <v>1</v>
      </c>
      <c r="F147" s="6">
        <f t="shared" si="14"/>
        <v>1E-4</v>
      </c>
      <c r="J147" s="7" t="str">
        <f>VLOOKUP(A147,'Crosswalk Data'!A$4:B$614,2,FALSE)</f>
        <v>deprecated</v>
      </c>
      <c r="L147" s="2">
        <f t="shared" si="15"/>
        <v>16</v>
      </c>
      <c r="M147" s="2">
        <f t="shared" si="16"/>
        <v>0</v>
      </c>
      <c r="O147" s="2" t="str">
        <f t="shared" si="19"/>
        <v>/*//*/SpatialInfo/VerticalCoordinateSystem/AltitudeSystemDefinition/EncodingMethod</v>
      </c>
    </row>
    <row r="148" spans="1:15" x14ac:dyDescent="0.25">
      <c r="A148" s="2" t="s">
        <v>223</v>
      </c>
      <c r="B148" s="2">
        <v>16</v>
      </c>
      <c r="C148" s="6">
        <v>1E-4</v>
      </c>
      <c r="D148" s="6">
        <f t="shared" si="17"/>
        <v>1.0006475798522982</v>
      </c>
      <c r="E148" s="2">
        <f t="shared" si="18"/>
        <v>1</v>
      </c>
      <c r="F148" s="6">
        <f t="shared" si="14"/>
        <v>1E-4</v>
      </c>
      <c r="J148" s="7" t="str">
        <f>VLOOKUP(A148,'Crosswalk Data'!A$4:B$614,2,FALSE)</f>
        <v>/gmi:MI_Metadata/gmd:spatialRepresentationInfo/gmd:MD_Georeferenceable/gmd:axisDimensionProperties/gmd:MD_Dimension/gmd:resolution/gco:length</v>
      </c>
      <c r="L148" s="2">
        <f t="shared" si="15"/>
        <v>16</v>
      </c>
      <c r="M148" s="2">
        <f t="shared" si="16"/>
        <v>0</v>
      </c>
      <c r="O148" s="2" t="str">
        <f t="shared" si="19"/>
        <v>/*//*/SpatialInfo/VerticalCoordinateSystem/AltitudeSystemDefinition/Resolutions/Resolution</v>
      </c>
    </row>
    <row r="149" spans="1:15" x14ac:dyDescent="0.25">
      <c r="A149" s="2" t="s">
        <v>49</v>
      </c>
      <c r="B149" s="2">
        <v>2</v>
      </c>
      <c r="C149" s="6">
        <v>0</v>
      </c>
      <c r="D149" s="6">
        <f t="shared" si="17"/>
        <v>1.0006475798522982</v>
      </c>
      <c r="E149" s="2">
        <f t="shared" si="18"/>
        <v>1</v>
      </c>
      <c r="F149" s="6">
        <f t="shared" si="14"/>
        <v>0</v>
      </c>
      <c r="J149" s="7" t="str">
        <f>VLOOKUP(A149,'Crosswalk Data'!A$4:B$614,2,FALSE)</f>
        <v>/gmi:MI_Metadata/gmi:acquisitionInformation/eos:EOS_AcquisitionInformation/gmi:operation/gmi:MI_Operation/gmi:description/gco:CharacterString</v>
      </c>
      <c r="L149" s="2">
        <f t="shared" si="15"/>
        <v>2</v>
      </c>
      <c r="M149" s="2">
        <f t="shared" si="16"/>
        <v>0</v>
      </c>
      <c r="O149" s="2" t="str">
        <f t="shared" si="19"/>
        <v>/*//*/Campaigns/Campaign/StartDate</v>
      </c>
    </row>
    <row r="150" spans="1:15" x14ac:dyDescent="0.25">
      <c r="A150" s="2" t="s">
        <v>202</v>
      </c>
      <c r="B150" s="2">
        <v>2</v>
      </c>
      <c r="C150" s="6">
        <v>0</v>
      </c>
      <c r="D150" s="6">
        <f t="shared" si="17"/>
        <v>1.0006475798522982</v>
      </c>
      <c r="E150" s="2">
        <f t="shared" si="18"/>
        <v>1</v>
      </c>
      <c r="F150" s="6">
        <f t="shared" si="14"/>
        <v>0</v>
      </c>
      <c r="J150" s="7" t="str">
        <f>VLOOKUP(A150,'Crosswalk Data'!A$4:B$614,2,FALSE)</f>
        <v>/gmi:MI_Metadata/gmd:identificationInfo/gmd:MD_DataIdentification/gmd:extent/gmd:EX_Extent/gmd:geographicElement/gmd:EX_GeographicBoundingBox/gmd:northBoundLatitude/gco:Decimal</v>
      </c>
      <c r="L150" s="2">
        <f t="shared" si="15"/>
        <v>2</v>
      </c>
      <c r="M150" s="2">
        <f t="shared" si="16"/>
        <v>0</v>
      </c>
      <c r="O150" s="2" t="str">
        <f t="shared" si="19"/>
        <v>/*//*/Spatial/HorizontalSpatialDomain/Geometry/Line/Point/PointLatitude</v>
      </c>
    </row>
    <row r="151" spans="1:15" x14ac:dyDescent="0.25">
      <c r="A151" s="2" t="s">
        <v>203</v>
      </c>
      <c r="B151" s="2">
        <v>2</v>
      </c>
      <c r="C151" s="6">
        <v>0</v>
      </c>
      <c r="D151" s="6">
        <f t="shared" si="17"/>
        <v>1.0006475798522982</v>
      </c>
      <c r="E151" s="2">
        <f t="shared" si="18"/>
        <v>1</v>
      </c>
      <c r="F151" s="6">
        <f t="shared" si="14"/>
        <v>0</v>
      </c>
      <c r="J151" s="7" t="str">
        <f>VLOOKUP(A151,'Crosswalk Data'!A$4:B$614,2,FALSE)</f>
        <v>/gmi:MI_Metadata/gmd:identificationInfo/gmd:MD_DataIdentification/gmd:extent/gmd:EX_Extent/gmd:geographicElement/gmd:EX_GeographicBoundingBox/gmd:westBoundLongitude/gco:Decimal</v>
      </c>
      <c r="L151" s="2">
        <f t="shared" si="15"/>
        <v>2</v>
      </c>
      <c r="M151" s="2">
        <f t="shared" si="16"/>
        <v>0</v>
      </c>
      <c r="O151" s="2" t="str">
        <f t="shared" si="19"/>
        <v>/*//*/Spatial/HorizontalSpatialDomain/Geometry/Line/Point/PointLongitude</v>
      </c>
    </row>
  </sheetData>
  <conditionalFormatting sqref="E35">
    <cfRule type="cellIs" dxfId="2" priority="3" operator="equal">
      <formula>1</formula>
    </cfRule>
  </conditionalFormatting>
  <conditionalFormatting sqref="E3:E151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17"/>
  <sheetViews>
    <sheetView topLeftCell="A272" workbookViewId="0">
      <selection activeCell="A290" sqref="A290"/>
    </sheetView>
  </sheetViews>
  <sheetFormatPr defaultColWidth="11.42578125" defaultRowHeight="15" x14ac:dyDescent="0.25"/>
  <cols>
    <col min="1" max="1" width="99.28515625" customWidth="1"/>
    <col min="2" max="2" width="235.28515625" customWidth="1"/>
  </cols>
  <sheetData>
    <row r="3" spans="1:2" s="1" customFormat="1" ht="18.75" x14ac:dyDescent="0.3">
      <c r="A3" s="1" t="s">
        <v>0</v>
      </c>
      <c r="B3" s="17" t="s">
        <v>1</v>
      </c>
    </row>
    <row r="4" spans="1:2" ht="15.75" x14ac:dyDescent="0.25">
      <c r="A4" s="19">
        <v>2</v>
      </c>
      <c r="B4" s="19" t="s">
        <v>601</v>
      </c>
    </row>
    <row r="5" spans="1:2" ht="15.75" x14ac:dyDescent="0.25">
      <c r="A5" s="19">
        <v>2</v>
      </c>
      <c r="B5" s="19" t="s">
        <v>602</v>
      </c>
    </row>
    <row r="6" spans="1:2" ht="15.75" x14ac:dyDescent="0.25">
      <c r="A6" s="25">
        <v>2</v>
      </c>
      <c r="B6" s="18" t="s">
        <v>3</v>
      </c>
    </row>
    <row r="7" spans="1:2" ht="15.75" x14ac:dyDescent="0.25">
      <c r="A7" s="25">
        <v>2</v>
      </c>
      <c r="B7" s="18" t="s">
        <v>2</v>
      </c>
    </row>
    <row r="8" spans="1:2" ht="15.75" x14ac:dyDescent="0.25">
      <c r="A8" s="19">
        <v>3</v>
      </c>
      <c r="B8" s="19" t="s">
        <v>601</v>
      </c>
    </row>
    <row r="9" spans="1:2" ht="15.75" x14ac:dyDescent="0.25">
      <c r="A9" s="25">
        <v>3</v>
      </c>
      <c r="B9" s="18" t="s">
        <v>3</v>
      </c>
    </row>
    <row r="10" spans="1:2" ht="15.75" x14ac:dyDescent="0.25">
      <c r="A10" s="25">
        <v>3</v>
      </c>
      <c r="B10" s="18" t="s">
        <v>2</v>
      </c>
    </row>
    <row r="11" spans="1:2" ht="15.75" x14ac:dyDescent="0.25">
      <c r="A11" s="19">
        <v>4</v>
      </c>
      <c r="B11" s="19" t="s">
        <v>601</v>
      </c>
    </row>
    <row r="12" spans="1:2" ht="15.75" x14ac:dyDescent="0.25">
      <c r="A12" s="25">
        <v>4</v>
      </c>
      <c r="B12" s="18" t="s">
        <v>3</v>
      </c>
    </row>
    <row r="13" spans="1:2" ht="15.75" x14ac:dyDescent="0.25">
      <c r="A13" s="19">
        <v>5</v>
      </c>
      <c r="B13" s="19" t="s">
        <v>601</v>
      </c>
    </row>
    <row r="14" spans="1:2" ht="15.75" x14ac:dyDescent="0.25">
      <c r="A14" s="25">
        <v>5</v>
      </c>
      <c r="B14" s="18" t="s">
        <v>3</v>
      </c>
    </row>
    <row r="15" spans="1:2" ht="15.75" x14ac:dyDescent="0.25">
      <c r="A15" s="25">
        <v>20771</v>
      </c>
      <c r="B15" s="18" t="s">
        <v>4</v>
      </c>
    </row>
    <row r="16" spans="1:2" ht="15.75" x14ac:dyDescent="0.25">
      <c r="A16" s="26">
        <v>39485</v>
      </c>
      <c r="B16" s="18" t="s">
        <v>5</v>
      </c>
    </row>
    <row r="17" spans="1:2" ht="15.75" x14ac:dyDescent="0.25">
      <c r="A17" s="27" t="s">
        <v>6</v>
      </c>
      <c r="B17" s="18" t="s">
        <v>7</v>
      </c>
    </row>
    <row r="18" spans="1:2" ht="15.75" x14ac:dyDescent="0.25">
      <c r="A18" s="25" t="s">
        <v>8</v>
      </c>
      <c r="B18" s="18" t="s">
        <v>9</v>
      </c>
    </row>
    <row r="19" spans="1:2" ht="15.75" x14ac:dyDescent="0.25">
      <c r="A19" s="25" t="s">
        <v>10</v>
      </c>
      <c r="B19" s="18" t="s">
        <v>11</v>
      </c>
    </row>
    <row r="20" spans="1:2" ht="15.75" x14ac:dyDescent="0.25">
      <c r="A20" s="19" t="s">
        <v>600</v>
      </c>
      <c r="B20" s="19" t="s">
        <v>188</v>
      </c>
    </row>
    <row r="21" spans="1:2" ht="15.75" x14ac:dyDescent="0.25">
      <c r="A21" s="19" t="s">
        <v>599</v>
      </c>
      <c r="B21" s="19" t="s">
        <v>179</v>
      </c>
    </row>
    <row r="22" spans="1:2" ht="15.75" x14ac:dyDescent="0.25">
      <c r="A22" s="19" t="s">
        <v>598</v>
      </c>
      <c r="B22" s="19" t="s">
        <v>23</v>
      </c>
    </row>
    <row r="23" spans="1:2" ht="15.75" x14ac:dyDescent="0.25">
      <c r="A23" s="25" t="s">
        <v>12</v>
      </c>
      <c r="B23" s="18" t="s">
        <v>680</v>
      </c>
    </row>
    <row r="24" spans="1:2" ht="15.75" x14ac:dyDescent="0.25">
      <c r="A24" s="25" t="s">
        <v>12</v>
      </c>
      <c r="B24" s="18" t="s">
        <v>681</v>
      </c>
    </row>
    <row r="25" spans="1:2" ht="15.75" x14ac:dyDescent="0.25">
      <c r="A25" s="25" t="s">
        <v>12</v>
      </c>
      <c r="B25" s="18" t="s">
        <v>694</v>
      </c>
    </row>
    <row r="26" spans="1:2" ht="15.75" x14ac:dyDescent="0.25">
      <c r="A26" s="25" t="s">
        <v>12</v>
      </c>
      <c r="B26" s="18" t="s">
        <v>695</v>
      </c>
    </row>
    <row r="27" spans="1:2" ht="15.75" x14ac:dyDescent="0.25">
      <c r="A27" s="25" t="s">
        <v>12</v>
      </c>
      <c r="B27" s="18" t="s">
        <v>705</v>
      </c>
    </row>
    <row r="28" spans="1:2" ht="15.75" x14ac:dyDescent="0.25">
      <c r="A28" s="25" t="s">
        <v>12</v>
      </c>
      <c r="B28" s="18" t="s">
        <v>706</v>
      </c>
    </row>
    <row r="29" spans="1:2" ht="15.75" x14ac:dyDescent="0.25">
      <c r="A29" s="25" t="s">
        <v>12</v>
      </c>
      <c r="B29" s="18" t="s">
        <v>721</v>
      </c>
    </row>
    <row r="30" spans="1:2" ht="15.75" x14ac:dyDescent="0.25">
      <c r="A30" s="25" t="s">
        <v>12</v>
      </c>
      <c r="B30" s="18" t="s">
        <v>722</v>
      </c>
    </row>
    <row r="31" spans="1:2" ht="15.75" x14ac:dyDescent="0.25">
      <c r="A31" s="25" t="s">
        <v>12</v>
      </c>
      <c r="B31" s="18" t="s">
        <v>737</v>
      </c>
    </row>
    <row r="32" spans="1:2" ht="15.75" x14ac:dyDescent="0.25">
      <c r="A32" s="27" t="s">
        <v>12</v>
      </c>
      <c r="B32" s="18" t="s">
        <v>738</v>
      </c>
    </row>
    <row r="33" spans="1:2" ht="15.75" x14ac:dyDescent="0.25">
      <c r="A33" s="25" t="s">
        <v>12</v>
      </c>
      <c r="B33" s="18" t="s">
        <v>770</v>
      </c>
    </row>
    <row r="34" spans="1:2" ht="15.75" x14ac:dyDescent="0.25">
      <c r="A34" s="25" t="s">
        <v>12</v>
      </c>
      <c r="B34" s="18" t="s">
        <v>771</v>
      </c>
    </row>
    <row r="35" spans="1:2" ht="15.75" x14ac:dyDescent="0.25">
      <c r="A35" s="25" t="s">
        <v>13</v>
      </c>
      <c r="B35" s="18" t="s">
        <v>682</v>
      </c>
    </row>
    <row r="36" spans="1:2" ht="15.75" x14ac:dyDescent="0.25">
      <c r="A36" s="25" t="s">
        <v>13</v>
      </c>
      <c r="B36" s="18" t="s">
        <v>696</v>
      </c>
    </row>
    <row r="37" spans="1:2" ht="15.75" x14ac:dyDescent="0.25">
      <c r="A37" s="25" t="s">
        <v>13</v>
      </c>
      <c r="B37" s="18" t="s">
        <v>707</v>
      </c>
    </row>
    <row r="38" spans="1:2" ht="15.75" x14ac:dyDescent="0.25">
      <c r="A38" s="25" t="s">
        <v>13</v>
      </c>
      <c r="B38" s="18" t="s">
        <v>671</v>
      </c>
    </row>
    <row r="39" spans="1:2" ht="15.75" x14ac:dyDescent="0.25">
      <c r="A39" s="25" t="s">
        <v>13</v>
      </c>
      <c r="B39" s="18" t="s">
        <v>723</v>
      </c>
    </row>
    <row r="40" spans="1:2" ht="15.75" x14ac:dyDescent="0.25">
      <c r="A40" s="25" t="s">
        <v>13</v>
      </c>
      <c r="B40" s="18" t="s">
        <v>740</v>
      </c>
    </row>
    <row r="41" spans="1:2" ht="15.75" x14ac:dyDescent="0.25">
      <c r="A41" s="25" t="s">
        <v>13</v>
      </c>
      <c r="B41" s="18" t="s">
        <v>772</v>
      </c>
    </row>
    <row r="42" spans="1:2" ht="15.75" x14ac:dyDescent="0.25">
      <c r="A42" s="25" t="s">
        <v>15</v>
      </c>
      <c r="B42" s="18" t="s">
        <v>683</v>
      </c>
    </row>
    <row r="43" spans="1:2" ht="15.75" x14ac:dyDescent="0.25">
      <c r="A43" s="25" t="s">
        <v>15</v>
      </c>
      <c r="B43" s="18" t="s">
        <v>697</v>
      </c>
    </row>
    <row r="44" spans="1:2" ht="15.75" x14ac:dyDescent="0.25">
      <c r="A44" s="25" t="s">
        <v>15</v>
      </c>
      <c r="B44" s="18" t="s">
        <v>708</v>
      </c>
    </row>
    <row r="45" spans="1:2" ht="15.75" x14ac:dyDescent="0.25">
      <c r="A45" s="25" t="s">
        <v>15</v>
      </c>
      <c r="B45" s="18" t="s">
        <v>724</v>
      </c>
    </row>
    <row r="46" spans="1:2" ht="15.75" x14ac:dyDescent="0.25">
      <c r="A46" s="25" t="s">
        <v>15</v>
      </c>
      <c r="B46" s="18" t="s">
        <v>741</v>
      </c>
    </row>
    <row r="47" spans="1:2" ht="15.75" x14ac:dyDescent="0.25">
      <c r="A47" s="25" t="s">
        <v>15</v>
      </c>
      <c r="B47" s="18" t="s">
        <v>773</v>
      </c>
    </row>
    <row r="48" spans="1:2" ht="15.75" x14ac:dyDescent="0.25">
      <c r="A48" s="25" t="s">
        <v>16</v>
      </c>
      <c r="B48" s="18" t="s">
        <v>685</v>
      </c>
    </row>
    <row r="49" spans="1:2" ht="15.75" x14ac:dyDescent="0.25">
      <c r="A49" s="25" t="s">
        <v>16</v>
      </c>
      <c r="B49" s="18" t="s">
        <v>698</v>
      </c>
    </row>
    <row r="50" spans="1:2" ht="15.75" x14ac:dyDescent="0.25">
      <c r="A50" s="25" t="s">
        <v>16</v>
      </c>
      <c r="B50" s="18" t="s">
        <v>670</v>
      </c>
    </row>
    <row r="51" spans="1:2" ht="15.75" x14ac:dyDescent="0.25">
      <c r="A51" s="25" t="s">
        <v>16</v>
      </c>
      <c r="B51" s="18" t="s">
        <v>726</v>
      </c>
    </row>
    <row r="52" spans="1:2" ht="15.75" x14ac:dyDescent="0.25">
      <c r="A52" s="25" t="s">
        <v>16</v>
      </c>
      <c r="B52" s="18" t="s">
        <v>743</v>
      </c>
    </row>
    <row r="53" spans="1:2" ht="15.75" x14ac:dyDescent="0.25">
      <c r="A53" s="25" t="s">
        <v>16</v>
      </c>
      <c r="B53" s="18" t="s">
        <v>775</v>
      </c>
    </row>
    <row r="54" spans="1:2" ht="15.75" x14ac:dyDescent="0.25">
      <c r="A54" s="25" t="s">
        <v>17</v>
      </c>
      <c r="B54" s="18" t="s">
        <v>686</v>
      </c>
    </row>
    <row r="55" spans="1:2" ht="15.75" x14ac:dyDescent="0.25">
      <c r="A55" s="25" t="s">
        <v>17</v>
      </c>
      <c r="B55" s="18" t="s">
        <v>699</v>
      </c>
    </row>
    <row r="56" spans="1:2" ht="15.75" x14ac:dyDescent="0.25">
      <c r="A56" s="25" t="s">
        <v>17</v>
      </c>
      <c r="B56" s="18" t="s">
        <v>709</v>
      </c>
    </row>
    <row r="57" spans="1:2" ht="15.75" x14ac:dyDescent="0.25">
      <c r="A57" s="25" t="s">
        <v>17</v>
      </c>
      <c r="B57" s="18" t="s">
        <v>727</v>
      </c>
    </row>
    <row r="58" spans="1:2" ht="15.75" x14ac:dyDescent="0.25">
      <c r="A58" s="25" t="s">
        <v>17</v>
      </c>
      <c r="B58" s="18" t="s">
        <v>744</v>
      </c>
    </row>
    <row r="59" spans="1:2" ht="15.75" x14ac:dyDescent="0.25">
      <c r="A59" s="25" t="s">
        <v>17</v>
      </c>
      <c r="B59" s="18" t="s">
        <v>776</v>
      </c>
    </row>
    <row r="60" spans="1:2" ht="15.75" x14ac:dyDescent="0.25">
      <c r="A60" s="25" t="s">
        <v>18</v>
      </c>
      <c r="B60" s="18" t="s">
        <v>687</v>
      </c>
    </row>
    <row r="61" spans="1:2" ht="15.75" x14ac:dyDescent="0.25">
      <c r="A61" s="25" t="s">
        <v>18</v>
      </c>
      <c r="B61" s="18" t="s">
        <v>700</v>
      </c>
    </row>
    <row r="62" spans="1:2" ht="15.75" x14ac:dyDescent="0.25">
      <c r="A62" s="25" t="s">
        <v>18</v>
      </c>
      <c r="B62" s="18" t="s">
        <v>710</v>
      </c>
    </row>
    <row r="63" spans="1:2" ht="15.75" x14ac:dyDescent="0.25">
      <c r="A63" s="25" t="s">
        <v>18</v>
      </c>
      <c r="B63" s="18" t="s">
        <v>728</v>
      </c>
    </row>
    <row r="64" spans="1:2" ht="15.75" x14ac:dyDescent="0.25">
      <c r="A64" s="25" t="s">
        <v>18</v>
      </c>
      <c r="B64" s="18" t="s">
        <v>777</v>
      </c>
    </row>
    <row r="65" spans="1:2" ht="15.75" x14ac:dyDescent="0.25">
      <c r="A65" s="25" t="s">
        <v>19</v>
      </c>
      <c r="B65" s="18" t="s">
        <v>688</v>
      </c>
    </row>
    <row r="66" spans="1:2" ht="15.75" x14ac:dyDescent="0.25">
      <c r="A66" s="25" t="s">
        <v>19</v>
      </c>
      <c r="B66" s="18" t="s">
        <v>701</v>
      </c>
    </row>
    <row r="67" spans="1:2" ht="15.75" x14ac:dyDescent="0.25">
      <c r="A67" s="25" t="s">
        <v>19</v>
      </c>
      <c r="B67" s="18" t="s">
        <v>711</v>
      </c>
    </row>
    <row r="68" spans="1:2" ht="15.75" x14ac:dyDescent="0.25">
      <c r="A68" s="25" t="s">
        <v>19</v>
      </c>
      <c r="B68" s="18" t="s">
        <v>729</v>
      </c>
    </row>
    <row r="69" spans="1:2" ht="15.75" x14ac:dyDescent="0.25">
      <c r="A69" s="25" t="s">
        <v>19</v>
      </c>
      <c r="B69" s="18" t="s">
        <v>745</v>
      </c>
    </row>
    <row r="70" spans="1:2" ht="15.75" x14ac:dyDescent="0.25">
      <c r="A70" s="25" t="s">
        <v>19</v>
      </c>
      <c r="B70" s="18" t="s">
        <v>778</v>
      </c>
    </row>
    <row r="71" spans="1:2" ht="15.75" x14ac:dyDescent="0.25">
      <c r="A71" s="25" t="s">
        <v>20</v>
      </c>
      <c r="B71" s="18" t="s">
        <v>689</v>
      </c>
    </row>
    <row r="72" spans="1:2" ht="15.75" x14ac:dyDescent="0.25">
      <c r="A72" s="25" t="s">
        <v>20</v>
      </c>
      <c r="B72" s="18" t="s">
        <v>702</v>
      </c>
    </row>
    <row r="73" spans="1:2" ht="15.75" x14ac:dyDescent="0.25">
      <c r="A73" s="25" t="s">
        <v>20</v>
      </c>
      <c r="B73" s="18" t="s">
        <v>712</v>
      </c>
    </row>
    <row r="74" spans="1:2" ht="15.75" x14ac:dyDescent="0.25">
      <c r="A74" s="25" t="s">
        <v>20</v>
      </c>
      <c r="B74" s="18" t="s">
        <v>730</v>
      </c>
    </row>
    <row r="75" spans="1:2" ht="15.75" x14ac:dyDescent="0.25">
      <c r="A75" s="25" t="s">
        <v>20</v>
      </c>
      <c r="B75" s="18" t="s">
        <v>746</v>
      </c>
    </row>
    <row r="76" spans="1:2" ht="15.75" x14ac:dyDescent="0.25">
      <c r="A76" s="25" t="s">
        <v>20</v>
      </c>
      <c r="B76" s="18" t="s">
        <v>779</v>
      </c>
    </row>
    <row r="77" spans="1:2" ht="15.75" x14ac:dyDescent="0.25">
      <c r="A77" s="25" t="s">
        <v>21</v>
      </c>
      <c r="B77" s="18" t="s">
        <v>563</v>
      </c>
    </row>
    <row r="78" spans="1:2" ht="15.75" x14ac:dyDescent="0.25">
      <c r="A78" s="25" t="s">
        <v>21</v>
      </c>
      <c r="B78" s="18" t="s">
        <v>677</v>
      </c>
    </row>
    <row r="79" spans="1:2" ht="15.75" x14ac:dyDescent="0.25">
      <c r="A79" s="25" t="s">
        <v>21</v>
      </c>
      <c r="B79" s="18" t="s">
        <v>676</v>
      </c>
    </row>
    <row r="80" spans="1:2" ht="15.75" x14ac:dyDescent="0.25">
      <c r="A80" s="25" t="s">
        <v>21</v>
      </c>
      <c r="B80" s="18" t="s">
        <v>22</v>
      </c>
    </row>
    <row r="81" spans="1:2" ht="15.75" x14ac:dyDescent="0.25">
      <c r="A81" s="25" t="s">
        <v>21</v>
      </c>
      <c r="B81" s="18" t="s">
        <v>24</v>
      </c>
    </row>
    <row r="82" spans="1:2" ht="15.75" x14ac:dyDescent="0.25">
      <c r="A82" s="25" t="s">
        <v>21</v>
      </c>
      <c r="B82" s="18" t="s">
        <v>23</v>
      </c>
    </row>
    <row r="83" spans="1:2" ht="15.75" x14ac:dyDescent="0.25">
      <c r="A83" s="25" t="s">
        <v>21</v>
      </c>
      <c r="B83" s="18" t="s">
        <v>142</v>
      </c>
    </row>
    <row r="84" spans="1:2" ht="15.75" x14ac:dyDescent="0.25">
      <c r="A84" s="25" t="s">
        <v>21</v>
      </c>
      <c r="B84" s="18" t="s">
        <v>557</v>
      </c>
    </row>
    <row r="85" spans="1:2" ht="15.75" x14ac:dyDescent="0.25">
      <c r="A85" s="25" t="s">
        <v>21</v>
      </c>
      <c r="B85" s="18" t="s">
        <v>207</v>
      </c>
    </row>
    <row r="86" spans="1:2" ht="15.75" x14ac:dyDescent="0.25">
      <c r="A86" s="25" t="s">
        <v>25</v>
      </c>
      <c r="B86" s="18" t="s">
        <v>693</v>
      </c>
    </row>
    <row r="87" spans="1:2" ht="15.75" x14ac:dyDescent="0.25">
      <c r="A87" s="25" t="s">
        <v>25</v>
      </c>
      <c r="B87" s="18" t="s">
        <v>703</v>
      </c>
    </row>
    <row r="88" spans="1:2" ht="15.75" x14ac:dyDescent="0.25">
      <c r="A88" s="25" t="s">
        <v>25</v>
      </c>
      <c r="B88" s="18" t="s">
        <v>713</v>
      </c>
    </row>
    <row r="89" spans="1:2" ht="15.75" x14ac:dyDescent="0.25">
      <c r="A89" s="25" t="s">
        <v>25</v>
      </c>
      <c r="B89" s="18" t="s">
        <v>735</v>
      </c>
    </row>
    <row r="90" spans="1:2" ht="15.75" x14ac:dyDescent="0.25">
      <c r="A90" s="25" t="s">
        <v>25</v>
      </c>
      <c r="B90" s="18" t="s">
        <v>751</v>
      </c>
    </row>
    <row r="91" spans="1:2" ht="15.75" x14ac:dyDescent="0.25">
      <c r="A91" s="25" t="s">
        <v>25</v>
      </c>
      <c r="B91" s="18" t="s">
        <v>784</v>
      </c>
    </row>
    <row r="92" spans="1:2" ht="15.75" x14ac:dyDescent="0.25">
      <c r="A92" s="25" t="s">
        <v>597</v>
      </c>
      <c r="B92" s="18" t="s">
        <v>675</v>
      </c>
    </row>
    <row r="93" spans="1:2" ht="15.75" x14ac:dyDescent="0.25">
      <c r="A93" s="25" t="s">
        <v>26</v>
      </c>
      <c r="B93" s="18" t="s">
        <v>27</v>
      </c>
    </row>
    <row r="94" spans="1:2" ht="15.75" x14ac:dyDescent="0.25">
      <c r="A94" s="25" t="s">
        <v>28</v>
      </c>
      <c r="B94" s="18" t="s">
        <v>29</v>
      </c>
    </row>
    <row r="95" spans="1:2" ht="15.75" x14ac:dyDescent="0.25">
      <c r="A95" s="25" t="s">
        <v>30</v>
      </c>
      <c r="B95" s="18" t="s">
        <v>31</v>
      </c>
    </row>
    <row r="96" spans="1:2" ht="15.75" x14ac:dyDescent="0.25">
      <c r="A96" s="25" t="s">
        <v>32</v>
      </c>
      <c r="B96" s="18" t="s">
        <v>33</v>
      </c>
    </row>
    <row r="97" spans="1:2" ht="15.75" x14ac:dyDescent="0.25">
      <c r="A97" s="25" t="s">
        <v>32</v>
      </c>
      <c r="B97" s="18" t="s">
        <v>35</v>
      </c>
    </row>
    <row r="98" spans="1:2" ht="15.75" x14ac:dyDescent="0.25">
      <c r="A98" s="25" t="s">
        <v>32</v>
      </c>
      <c r="B98" s="18" t="s">
        <v>24</v>
      </c>
    </row>
    <row r="99" spans="1:2" ht="15.75" x14ac:dyDescent="0.25">
      <c r="A99" s="25" t="s">
        <v>32</v>
      </c>
      <c r="B99" s="18" t="s">
        <v>34</v>
      </c>
    </row>
    <row r="100" spans="1:2" ht="15.75" x14ac:dyDescent="0.25">
      <c r="A100" s="25" t="s">
        <v>36</v>
      </c>
      <c r="B100" s="18" t="s">
        <v>37</v>
      </c>
    </row>
    <row r="101" spans="1:2" ht="15.75" x14ac:dyDescent="0.25">
      <c r="A101" s="25" t="s">
        <v>38</v>
      </c>
      <c r="B101" s="18" t="s">
        <v>37</v>
      </c>
    </row>
    <row r="102" spans="1:2" ht="15.75" x14ac:dyDescent="0.25">
      <c r="A102" s="25" t="s">
        <v>39</v>
      </c>
      <c r="B102" s="18" t="s">
        <v>40</v>
      </c>
    </row>
    <row r="103" spans="1:2" ht="15.75" x14ac:dyDescent="0.25">
      <c r="A103" s="25" t="s">
        <v>41</v>
      </c>
      <c r="B103" s="18" t="s">
        <v>42</v>
      </c>
    </row>
    <row r="104" spans="1:2" ht="15.75" x14ac:dyDescent="0.25">
      <c r="A104" s="25" t="s">
        <v>43</v>
      </c>
      <c r="B104" s="18" t="s">
        <v>22</v>
      </c>
    </row>
    <row r="105" spans="1:2" ht="15.75" x14ac:dyDescent="0.25">
      <c r="A105" s="25" t="s">
        <v>44</v>
      </c>
      <c r="B105" s="18" t="s">
        <v>45</v>
      </c>
    </row>
    <row r="106" spans="1:2" ht="15.75" x14ac:dyDescent="0.25">
      <c r="A106" s="25" t="s">
        <v>46</v>
      </c>
      <c r="B106" s="18" t="s">
        <v>24</v>
      </c>
    </row>
    <row r="107" spans="1:2" ht="15.75" x14ac:dyDescent="0.25">
      <c r="A107" s="19" t="s">
        <v>47</v>
      </c>
      <c r="B107" s="19" t="s">
        <v>672</v>
      </c>
    </row>
    <row r="108" spans="1:2" ht="15.75" x14ac:dyDescent="0.25">
      <c r="A108" s="19" t="s">
        <v>47</v>
      </c>
      <c r="B108" s="19" t="s">
        <v>45</v>
      </c>
    </row>
    <row r="109" spans="1:2" ht="15.75" x14ac:dyDescent="0.25">
      <c r="A109" s="25" t="s">
        <v>47</v>
      </c>
      <c r="B109" s="18" t="s">
        <v>48</v>
      </c>
    </row>
    <row r="110" spans="1:2" ht="15.75" x14ac:dyDescent="0.25">
      <c r="A110" s="25" t="s">
        <v>49</v>
      </c>
      <c r="B110" s="18" t="s">
        <v>45</v>
      </c>
    </row>
    <row r="111" spans="1:2" ht="15.75" x14ac:dyDescent="0.25">
      <c r="A111" s="24" t="s">
        <v>50</v>
      </c>
      <c r="B111" s="18" t="s">
        <v>51</v>
      </c>
    </row>
    <row r="112" spans="1:2" ht="15.75" x14ac:dyDescent="0.25">
      <c r="A112" s="19" t="s">
        <v>596</v>
      </c>
      <c r="B112" s="19" t="s">
        <v>595</v>
      </c>
    </row>
    <row r="113" spans="1:2" ht="15.75" x14ac:dyDescent="0.25">
      <c r="A113" s="19" t="s">
        <v>594</v>
      </c>
      <c r="B113" s="19" t="s">
        <v>60</v>
      </c>
    </row>
    <row r="114" spans="1:2" ht="15.75" x14ac:dyDescent="0.25">
      <c r="A114" s="19" t="s">
        <v>594</v>
      </c>
      <c r="B114" s="19" t="s">
        <v>59</v>
      </c>
    </row>
    <row r="115" spans="1:2" ht="15.75" x14ac:dyDescent="0.25">
      <c r="A115" s="19" t="s">
        <v>593</v>
      </c>
      <c r="B115" s="19" t="s">
        <v>60</v>
      </c>
    </row>
    <row r="116" spans="1:2" ht="15.75" x14ac:dyDescent="0.25">
      <c r="A116" s="19" t="s">
        <v>593</v>
      </c>
      <c r="B116" s="19" t="s">
        <v>59</v>
      </c>
    </row>
    <row r="117" spans="1:2" ht="15.75" x14ac:dyDescent="0.25">
      <c r="A117" s="19" t="s">
        <v>593</v>
      </c>
      <c r="B117" s="19" t="s">
        <v>22</v>
      </c>
    </row>
    <row r="118" spans="1:2" ht="15.75" x14ac:dyDescent="0.25">
      <c r="A118" s="19" t="s">
        <v>593</v>
      </c>
      <c r="B118" s="19" t="s">
        <v>112</v>
      </c>
    </row>
    <row r="119" spans="1:2" ht="15.75" x14ac:dyDescent="0.25">
      <c r="A119" s="19" t="s">
        <v>592</v>
      </c>
      <c r="B119" s="19" t="s">
        <v>63</v>
      </c>
    </row>
    <row r="120" spans="1:2" ht="15.75" x14ac:dyDescent="0.25">
      <c r="A120" s="20" t="s">
        <v>592</v>
      </c>
      <c r="B120" s="19" t="s">
        <v>253</v>
      </c>
    </row>
    <row r="121" spans="1:2" ht="15.75" x14ac:dyDescent="0.25">
      <c r="A121" s="25" t="s">
        <v>52</v>
      </c>
      <c r="B121" s="18" t="s">
        <v>53</v>
      </c>
    </row>
    <row r="122" spans="1:2" ht="15.75" x14ac:dyDescent="0.25">
      <c r="A122" s="25" t="s">
        <v>52</v>
      </c>
      <c r="B122" s="18" t="s">
        <v>54</v>
      </c>
    </row>
    <row r="123" spans="1:2" ht="15.75" x14ac:dyDescent="0.25">
      <c r="A123" s="25" t="s">
        <v>55</v>
      </c>
      <c r="B123" s="18" t="s">
        <v>57</v>
      </c>
    </row>
    <row r="124" spans="1:2" ht="15.75" x14ac:dyDescent="0.25">
      <c r="A124" s="25" t="s">
        <v>55</v>
      </c>
      <c r="B124" s="18" t="s">
        <v>56</v>
      </c>
    </row>
    <row r="125" spans="1:2" ht="15.75" x14ac:dyDescent="0.25">
      <c r="A125" s="25" t="s">
        <v>58</v>
      </c>
      <c r="B125" s="18" t="s">
        <v>61</v>
      </c>
    </row>
    <row r="126" spans="1:2" ht="15.75" x14ac:dyDescent="0.25">
      <c r="A126" s="25" t="s">
        <v>58</v>
      </c>
      <c r="B126" s="18" t="s">
        <v>60</v>
      </c>
    </row>
    <row r="127" spans="1:2" ht="15.75" x14ac:dyDescent="0.25">
      <c r="A127" s="25" t="s">
        <v>58</v>
      </c>
      <c r="B127" s="18" t="s">
        <v>59</v>
      </c>
    </row>
    <row r="128" spans="1:2" ht="15.75" x14ac:dyDescent="0.25">
      <c r="A128" s="25" t="s">
        <v>62</v>
      </c>
      <c r="B128" s="18" t="s">
        <v>61</v>
      </c>
    </row>
    <row r="129" spans="1:2" ht="15.75" x14ac:dyDescent="0.25">
      <c r="A129" s="25" t="s">
        <v>62</v>
      </c>
      <c r="B129" s="18" t="s">
        <v>63</v>
      </c>
    </row>
    <row r="130" spans="1:2" ht="15.75" x14ac:dyDescent="0.25">
      <c r="A130" s="25" t="s">
        <v>64</v>
      </c>
      <c r="B130" s="18" t="s">
        <v>65</v>
      </c>
    </row>
    <row r="131" spans="1:2" ht="15.75" x14ac:dyDescent="0.25">
      <c r="A131" s="25" t="s">
        <v>64</v>
      </c>
      <c r="B131" s="18" t="s">
        <v>66</v>
      </c>
    </row>
    <row r="132" spans="1:2" ht="15.75" x14ac:dyDescent="0.25">
      <c r="A132" s="25" t="s">
        <v>67</v>
      </c>
      <c r="B132" s="18" t="s">
        <v>68</v>
      </c>
    </row>
    <row r="133" spans="1:2" ht="15.75" x14ac:dyDescent="0.25">
      <c r="A133" s="25" t="s">
        <v>69</v>
      </c>
      <c r="B133" s="18" t="s">
        <v>70</v>
      </c>
    </row>
    <row r="134" spans="1:2" ht="15.75" x14ac:dyDescent="0.25">
      <c r="A134" s="25" t="s">
        <v>71</v>
      </c>
      <c r="B134" s="18" t="s">
        <v>68</v>
      </c>
    </row>
    <row r="135" spans="1:2" ht="15.75" x14ac:dyDescent="0.25">
      <c r="A135" s="25" t="s">
        <v>72</v>
      </c>
      <c r="B135" s="18" t="s">
        <v>68</v>
      </c>
    </row>
    <row r="136" spans="1:2" ht="15.75" x14ac:dyDescent="0.25">
      <c r="A136" s="25" t="s">
        <v>73</v>
      </c>
      <c r="B136" s="18" t="s">
        <v>74</v>
      </c>
    </row>
    <row r="137" spans="1:2" ht="15.75" x14ac:dyDescent="0.25">
      <c r="A137" s="25" t="s">
        <v>75</v>
      </c>
      <c r="B137" s="18" t="s">
        <v>76</v>
      </c>
    </row>
    <row r="138" spans="1:2" ht="15.75" x14ac:dyDescent="0.25">
      <c r="A138" s="25" t="s">
        <v>77</v>
      </c>
      <c r="B138" s="18" t="s">
        <v>78</v>
      </c>
    </row>
    <row r="139" spans="1:2" ht="15.75" x14ac:dyDescent="0.25">
      <c r="A139" s="25" t="s">
        <v>79</v>
      </c>
      <c r="B139" s="18" t="s">
        <v>80</v>
      </c>
    </row>
    <row r="140" spans="1:2" ht="15.75" x14ac:dyDescent="0.25">
      <c r="A140" s="25" t="s">
        <v>81</v>
      </c>
      <c r="B140" s="18" t="s">
        <v>82</v>
      </c>
    </row>
    <row r="141" spans="1:2" ht="15.75" x14ac:dyDescent="0.25">
      <c r="A141" s="25" t="s">
        <v>83</v>
      </c>
      <c r="B141" s="18" t="s">
        <v>84</v>
      </c>
    </row>
    <row r="142" spans="1:2" ht="15.75" x14ac:dyDescent="0.25">
      <c r="A142" s="25" t="s">
        <v>85</v>
      </c>
      <c r="B142" s="18" t="s">
        <v>86</v>
      </c>
    </row>
    <row r="143" spans="1:2" ht="15.75" x14ac:dyDescent="0.25">
      <c r="A143" s="25" t="s">
        <v>87</v>
      </c>
      <c r="B143" s="18" t="s">
        <v>88</v>
      </c>
    </row>
    <row r="144" spans="1:2" ht="15.75" x14ac:dyDescent="0.25">
      <c r="A144" s="25" t="s">
        <v>89</v>
      </c>
      <c r="B144" s="18" t="s">
        <v>34</v>
      </c>
    </row>
    <row r="145" spans="1:2" ht="15.75" x14ac:dyDescent="0.25">
      <c r="A145" s="25" t="s">
        <v>90</v>
      </c>
      <c r="B145" s="18" t="s">
        <v>91</v>
      </c>
    </row>
    <row r="146" spans="1:2" ht="15.75" x14ac:dyDescent="0.25">
      <c r="A146" s="25" t="s">
        <v>92</v>
      </c>
      <c r="B146" s="18" t="s">
        <v>93</v>
      </c>
    </row>
    <row r="147" spans="1:2" ht="15.75" x14ac:dyDescent="0.25">
      <c r="A147" s="25" t="s">
        <v>94</v>
      </c>
      <c r="B147" s="18" t="s">
        <v>95</v>
      </c>
    </row>
    <row r="148" spans="1:2" ht="15.75" x14ac:dyDescent="0.25">
      <c r="A148" s="25" t="s">
        <v>94</v>
      </c>
      <c r="B148" s="18" t="s">
        <v>96</v>
      </c>
    </row>
    <row r="149" spans="1:2" ht="15.75" x14ac:dyDescent="0.25">
      <c r="A149" s="25" t="s">
        <v>97</v>
      </c>
      <c r="B149" s="18" t="s">
        <v>98</v>
      </c>
    </row>
    <row r="150" spans="1:2" ht="15.75" x14ac:dyDescent="0.25">
      <c r="A150" s="25" t="s">
        <v>99</v>
      </c>
      <c r="B150" s="18" t="s">
        <v>98</v>
      </c>
    </row>
    <row r="151" spans="1:2" ht="15.75" x14ac:dyDescent="0.25">
      <c r="A151" s="25" t="s">
        <v>100</v>
      </c>
      <c r="B151" s="18" t="s">
        <v>98</v>
      </c>
    </row>
    <row r="152" spans="1:2" ht="15.75" x14ac:dyDescent="0.25">
      <c r="A152" s="25" t="s">
        <v>101</v>
      </c>
      <c r="B152" s="18" t="s">
        <v>98</v>
      </c>
    </row>
    <row r="153" spans="1:2" ht="15.75" x14ac:dyDescent="0.25">
      <c r="A153" s="25" t="s">
        <v>102</v>
      </c>
      <c r="B153" s="18" t="s">
        <v>104</v>
      </c>
    </row>
    <row r="154" spans="1:2" ht="15.75" x14ac:dyDescent="0.25">
      <c r="A154" s="25" t="s">
        <v>102</v>
      </c>
      <c r="B154" s="18" t="s">
        <v>103</v>
      </c>
    </row>
    <row r="155" spans="1:2" ht="15.75" x14ac:dyDescent="0.25">
      <c r="A155" s="19" t="s">
        <v>591</v>
      </c>
      <c r="B155" s="19" t="s">
        <v>563</v>
      </c>
    </row>
    <row r="156" spans="1:2" ht="15.75" x14ac:dyDescent="0.25">
      <c r="A156" s="19" t="s">
        <v>590</v>
      </c>
      <c r="B156" s="19" t="s">
        <v>589</v>
      </c>
    </row>
    <row r="157" spans="1:2" ht="15.75" x14ac:dyDescent="0.25">
      <c r="A157" s="19" t="s">
        <v>588</v>
      </c>
      <c r="B157" s="19" t="s">
        <v>587</v>
      </c>
    </row>
    <row r="158" spans="1:2" ht="15.75" x14ac:dyDescent="0.25">
      <c r="A158" s="19" t="s">
        <v>586</v>
      </c>
      <c r="B158" s="19" t="s">
        <v>585</v>
      </c>
    </row>
    <row r="159" spans="1:2" ht="15.75" x14ac:dyDescent="0.25">
      <c r="A159" s="19" t="s">
        <v>584</v>
      </c>
      <c r="B159" s="19" t="s">
        <v>583</v>
      </c>
    </row>
    <row r="160" spans="1:2" ht="15.75" x14ac:dyDescent="0.25">
      <c r="A160" s="19" t="s">
        <v>582</v>
      </c>
      <c r="B160" s="19" t="s">
        <v>581</v>
      </c>
    </row>
    <row r="161" spans="1:2" ht="15.75" x14ac:dyDescent="0.25">
      <c r="A161" s="19" t="s">
        <v>580</v>
      </c>
      <c r="B161" s="19" t="s">
        <v>579</v>
      </c>
    </row>
    <row r="162" spans="1:2" ht="15.75" x14ac:dyDescent="0.25">
      <c r="A162" s="25" t="s">
        <v>105</v>
      </c>
      <c r="B162" s="18" t="s">
        <v>22</v>
      </c>
    </row>
    <row r="163" spans="1:2" ht="15.75" x14ac:dyDescent="0.25">
      <c r="A163" s="25" t="s">
        <v>106</v>
      </c>
      <c r="B163" s="18" t="s">
        <v>107</v>
      </c>
    </row>
    <row r="164" spans="1:2" ht="15.75" x14ac:dyDescent="0.25">
      <c r="A164" s="19" t="s">
        <v>578</v>
      </c>
      <c r="B164" s="19" t="s">
        <v>331</v>
      </c>
    </row>
    <row r="165" spans="1:2" ht="15.75" x14ac:dyDescent="0.25">
      <c r="A165" s="19" t="s">
        <v>577</v>
      </c>
      <c r="B165" s="19" t="s">
        <v>576</v>
      </c>
    </row>
    <row r="166" spans="1:2" ht="15.75" x14ac:dyDescent="0.25">
      <c r="A166" s="25" t="s">
        <v>108</v>
      </c>
      <c r="B166" s="18" t="s">
        <v>109</v>
      </c>
    </row>
    <row r="167" spans="1:2" ht="15.75" x14ac:dyDescent="0.25">
      <c r="A167" s="25" t="s">
        <v>110</v>
      </c>
      <c r="B167" s="18" t="s">
        <v>109</v>
      </c>
    </row>
    <row r="168" spans="1:2" ht="15.75" x14ac:dyDescent="0.25">
      <c r="A168" s="25" t="s">
        <v>111</v>
      </c>
      <c r="B168" s="18" t="s">
        <v>14</v>
      </c>
    </row>
    <row r="169" spans="1:2" ht="15.75" x14ac:dyDescent="0.25">
      <c r="A169" s="25" t="s">
        <v>111</v>
      </c>
      <c r="B169" s="18" t="s">
        <v>112</v>
      </c>
    </row>
    <row r="170" spans="1:2" ht="15.75" x14ac:dyDescent="0.25">
      <c r="A170" s="25" t="s">
        <v>113</v>
      </c>
      <c r="B170" s="18" t="s">
        <v>114</v>
      </c>
    </row>
    <row r="171" spans="1:2" ht="15.75" x14ac:dyDescent="0.25">
      <c r="A171" s="25" t="s">
        <v>113</v>
      </c>
      <c r="B171" s="18" t="s">
        <v>115</v>
      </c>
    </row>
    <row r="172" spans="1:2" ht="15.75" x14ac:dyDescent="0.25">
      <c r="A172" s="19" t="s">
        <v>574</v>
      </c>
      <c r="B172" s="19" t="s">
        <v>575</v>
      </c>
    </row>
    <row r="173" spans="1:2" ht="15.75" x14ac:dyDescent="0.25">
      <c r="A173" s="19" t="s">
        <v>573</v>
      </c>
      <c r="B173" s="19" t="s">
        <v>563</v>
      </c>
    </row>
    <row r="174" spans="1:2" ht="15.75" x14ac:dyDescent="0.25">
      <c r="A174" s="19" t="s">
        <v>572</v>
      </c>
      <c r="B174" s="19" t="s">
        <v>682</v>
      </c>
    </row>
    <row r="175" spans="1:2" ht="15.75" x14ac:dyDescent="0.25">
      <c r="A175" s="19" t="s">
        <v>571</v>
      </c>
      <c r="B175" s="19" t="s">
        <v>563</v>
      </c>
    </row>
    <row r="176" spans="1:2" ht="15.75" x14ac:dyDescent="0.25">
      <c r="A176" s="19" t="s">
        <v>570</v>
      </c>
      <c r="B176" s="19" t="s">
        <v>682</v>
      </c>
    </row>
    <row r="177" spans="1:2" ht="15.75" x14ac:dyDescent="0.25">
      <c r="A177" s="19" t="s">
        <v>569</v>
      </c>
      <c r="B177" s="19" t="s">
        <v>563</v>
      </c>
    </row>
    <row r="178" spans="1:2" ht="15.75" x14ac:dyDescent="0.25">
      <c r="A178" s="19" t="s">
        <v>568</v>
      </c>
      <c r="B178" s="19" t="s">
        <v>682</v>
      </c>
    </row>
    <row r="179" spans="1:2" ht="15.75" x14ac:dyDescent="0.25">
      <c r="A179" s="19" t="s">
        <v>567</v>
      </c>
      <c r="B179" s="19" t="s">
        <v>563</v>
      </c>
    </row>
    <row r="180" spans="1:2" ht="15.75" x14ac:dyDescent="0.25">
      <c r="A180" s="19" t="s">
        <v>566</v>
      </c>
      <c r="B180" s="19" t="s">
        <v>563</v>
      </c>
    </row>
    <row r="181" spans="1:2" ht="15.75" x14ac:dyDescent="0.25">
      <c r="A181" s="19" t="s">
        <v>565</v>
      </c>
      <c r="B181" s="19" t="s">
        <v>563</v>
      </c>
    </row>
    <row r="182" spans="1:2" ht="15.75" x14ac:dyDescent="0.25">
      <c r="A182" s="19" t="s">
        <v>564</v>
      </c>
      <c r="B182" s="19" t="s">
        <v>563</v>
      </c>
    </row>
    <row r="183" spans="1:2" ht="15.75" x14ac:dyDescent="0.25">
      <c r="A183" s="25" t="s">
        <v>116</v>
      </c>
      <c r="B183" s="18" t="s">
        <v>117</v>
      </c>
    </row>
    <row r="184" spans="1:2" ht="15.75" x14ac:dyDescent="0.25">
      <c r="A184" s="25" t="s">
        <v>118</v>
      </c>
      <c r="B184" s="18" t="s">
        <v>119</v>
      </c>
    </row>
    <row r="185" spans="1:2" ht="15.75" x14ac:dyDescent="0.25">
      <c r="A185" s="25" t="s">
        <v>120</v>
      </c>
      <c r="B185" s="18" t="s">
        <v>121</v>
      </c>
    </row>
    <row r="186" spans="1:2" ht="15.75" x14ac:dyDescent="0.25">
      <c r="A186" s="25" t="s">
        <v>122</v>
      </c>
      <c r="B186" s="18" t="s">
        <v>121</v>
      </c>
    </row>
    <row r="187" spans="1:2" ht="15.75" x14ac:dyDescent="0.25">
      <c r="A187" s="25" t="s">
        <v>123</v>
      </c>
      <c r="B187" s="18" t="s">
        <v>117</v>
      </c>
    </row>
    <row r="188" spans="1:2" ht="15.75" x14ac:dyDescent="0.25">
      <c r="A188" s="25" t="s">
        <v>124</v>
      </c>
      <c r="B188" s="18" t="s">
        <v>125</v>
      </c>
    </row>
    <row r="189" spans="1:2" ht="15.75" x14ac:dyDescent="0.25">
      <c r="A189" s="25" t="s">
        <v>126</v>
      </c>
      <c r="B189" s="18" t="s">
        <v>119</v>
      </c>
    </row>
    <row r="190" spans="1:2" ht="15.75" x14ac:dyDescent="0.25">
      <c r="A190" s="19" t="s">
        <v>562</v>
      </c>
      <c r="B190" s="19" t="s">
        <v>762</v>
      </c>
    </row>
    <row r="191" spans="1:2" ht="15.75" x14ac:dyDescent="0.25">
      <c r="A191" s="19" t="s">
        <v>561</v>
      </c>
      <c r="B191" s="19" t="s">
        <v>763</v>
      </c>
    </row>
    <row r="192" spans="1:2" ht="15.75" x14ac:dyDescent="0.25">
      <c r="A192" s="19" t="s">
        <v>661</v>
      </c>
      <c r="B192" s="19" t="s">
        <v>764</v>
      </c>
    </row>
    <row r="193" spans="1:2" ht="15.75" x14ac:dyDescent="0.25">
      <c r="A193" s="19" t="s">
        <v>560</v>
      </c>
      <c r="B193" s="19" t="s">
        <v>765</v>
      </c>
    </row>
    <row r="194" spans="1:2" ht="15.75" x14ac:dyDescent="0.25">
      <c r="A194" s="19" t="s">
        <v>559</v>
      </c>
      <c r="B194" s="19" t="s">
        <v>766</v>
      </c>
    </row>
    <row r="195" spans="1:2" ht="15.75" x14ac:dyDescent="0.25">
      <c r="A195" s="19" t="s">
        <v>558</v>
      </c>
      <c r="B195" s="19" t="s">
        <v>767</v>
      </c>
    </row>
    <row r="196" spans="1:2" ht="15.75" x14ac:dyDescent="0.25">
      <c r="A196" s="28" t="s">
        <v>127</v>
      </c>
      <c r="B196" s="19" t="s">
        <v>548</v>
      </c>
    </row>
    <row r="197" spans="1:2" ht="15.75" x14ac:dyDescent="0.25">
      <c r="A197" s="29" t="s">
        <v>666</v>
      </c>
      <c r="B197" s="19" t="s">
        <v>667</v>
      </c>
    </row>
    <row r="198" spans="1:2" ht="15.75" x14ac:dyDescent="0.25">
      <c r="A198" s="29" t="s">
        <v>654</v>
      </c>
      <c r="B198" s="19" t="s">
        <v>665</v>
      </c>
    </row>
    <row r="199" spans="1:2" ht="15.75" x14ac:dyDescent="0.25">
      <c r="A199" s="25" t="s">
        <v>129</v>
      </c>
      <c r="B199" s="18" t="s">
        <v>768</v>
      </c>
    </row>
    <row r="200" spans="1:2" ht="15.75" x14ac:dyDescent="0.25">
      <c r="A200" s="25" t="s">
        <v>130</v>
      </c>
      <c r="B200" s="18" t="s">
        <v>772</v>
      </c>
    </row>
    <row r="201" spans="1:2" ht="15.75" x14ac:dyDescent="0.25">
      <c r="A201" s="25" t="s">
        <v>131</v>
      </c>
      <c r="B201" s="18" t="s">
        <v>775</v>
      </c>
    </row>
    <row r="202" spans="1:2" ht="15.75" x14ac:dyDescent="0.25">
      <c r="A202" s="25" t="s">
        <v>132</v>
      </c>
      <c r="B202" s="18" t="s">
        <v>783</v>
      </c>
    </row>
    <row r="203" spans="1:2" ht="15.75" x14ac:dyDescent="0.25">
      <c r="A203" s="25" t="s">
        <v>133</v>
      </c>
      <c r="B203" s="18" t="s">
        <v>207</v>
      </c>
    </row>
    <row r="204" spans="1:2" ht="15.75" x14ac:dyDescent="0.25">
      <c r="A204" s="19" t="s">
        <v>133</v>
      </c>
      <c r="B204" s="19" t="s">
        <v>207</v>
      </c>
    </row>
    <row r="205" spans="1:2" ht="15.75" x14ac:dyDescent="0.25">
      <c r="A205" s="25" t="s">
        <v>134</v>
      </c>
      <c r="B205" s="18" t="s">
        <v>721</v>
      </c>
    </row>
    <row r="206" spans="1:2" ht="15.75" x14ac:dyDescent="0.25">
      <c r="A206" s="25" t="s">
        <v>135</v>
      </c>
      <c r="B206" s="18" t="s">
        <v>723</v>
      </c>
    </row>
    <row r="207" spans="1:2" ht="15.75" x14ac:dyDescent="0.25">
      <c r="A207" s="25" t="s">
        <v>136</v>
      </c>
      <c r="B207" s="18" t="s">
        <v>726</v>
      </c>
    </row>
    <row r="208" spans="1:2" ht="15.75" x14ac:dyDescent="0.25">
      <c r="A208" s="25" t="s">
        <v>137</v>
      </c>
      <c r="B208" s="18" t="s">
        <v>734</v>
      </c>
    </row>
    <row r="209" spans="1:2" ht="15.75" x14ac:dyDescent="0.25">
      <c r="A209" s="19" t="s">
        <v>138</v>
      </c>
      <c r="B209" s="19" t="s">
        <v>142</v>
      </c>
    </row>
    <row r="210" spans="1:2" ht="15.75" x14ac:dyDescent="0.25">
      <c r="A210" s="25" t="s">
        <v>138</v>
      </c>
      <c r="B210" s="18" t="s">
        <v>678</v>
      </c>
    </row>
    <row r="211" spans="1:2" ht="15.75" x14ac:dyDescent="0.25">
      <c r="A211" s="25" t="s">
        <v>139</v>
      </c>
      <c r="B211" s="18" t="s">
        <v>140</v>
      </c>
    </row>
    <row r="212" spans="1:2" ht="15.75" x14ac:dyDescent="0.25">
      <c r="A212" s="30" t="s">
        <v>643</v>
      </c>
      <c r="B212" s="25" t="s">
        <v>786</v>
      </c>
    </row>
    <row r="213" spans="1:2" ht="15.75" x14ac:dyDescent="0.25">
      <c r="A213" s="24" t="s">
        <v>141</v>
      </c>
      <c r="B213" s="18" t="s">
        <v>142</v>
      </c>
    </row>
    <row r="214" spans="1:2" ht="15.75" x14ac:dyDescent="0.25">
      <c r="A214" s="27" t="s">
        <v>143</v>
      </c>
      <c r="B214" s="18" t="s">
        <v>737</v>
      </c>
    </row>
    <row r="215" spans="1:2" ht="15.75" x14ac:dyDescent="0.25">
      <c r="A215" s="25" t="s">
        <v>144</v>
      </c>
      <c r="B215" s="18" t="s">
        <v>739</v>
      </c>
    </row>
    <row r="216" spans="1:2" ht="15.75" x14ac:dyDescent="0.25">
      <c r="A216" s="25" t="s">
        <v>145</v>
      </c>
      <c r="B216" s="18" t="s">
        <v>742</v>
      </c>
    </row>
    <row r="217" spans="1:2" ht="15.75" x14ac:dyDescent="0.25">
      <c r="A217" s="25" t="s">
        <v>146</v>
      </c>
      <c r="B217" s="18" t="s">
        <v>750</v>
      </c>
    </row>
    <row r="218" spans="1:2" ht="15.75" x14ac:dyDescent="0.25">
      <c r="A218" s="25" t="s">
        <v>147</v>
      </c>
      <c r="B218" s="18" t="s">
        <v>557</v>
      </c>
    </row>
    <row r="219" spans="1:2" ht="15.75" x14ac:dyDescent="0.25">
      <c r="A219" s="19" t="s">
        <v>147</v>
      </c>
      <c r="B219" s="19" t="s">
        <v>557</v>
      </c>
    </row>
    <row r="220" spans="1:2" ht="15.75" x14ac:dyDescent="0.25">
      <c r="A220" s="25" t="s">
        <v>148</v>
      </c>
      <c r="B220" s="18" t="s">
        <v>149</v>
      </c>
    </row>
    <row r="221" spans="1:2" ht="15.75" x14ac:dyDescent="0.25">
      <c r="A221" s="25" t="s">
        <v>150</v>
      </c>
      <c r="B221" s="18" t="s">
        <v>149</v>
      </c>
    </row>
    <row r="222" spans="1:2" ht="15.75" x14ac:dyDescent="0.25">
      <c r="A222" s="25" t="s">
        <v>151</v>
      </c>
      <c r="B222" s="18" t="s">
        <v>152</v>
      </c>
    </row>
    <row r="223" spans="1:2" ht="15.75" x14ac:dyDescent="0.25">
      <c r="A223" s="25" t="s">
        <v>153</v>
      </c>
      <c r="B223" s="18" t="s">
        <v>673</v>
      </c>
    </row>
    <row r="224" spans="1:2" ht="15.75" x14ac:dyDescent="0.25">
      <c r="A224" s="25" t="s">
        <v>153</v>
      </c>
      <c r="B224" s="18" t="s">
        <v>154</v>
      </c>
    </row>
    <row r="225" spans="1:2" ht="15.75" x14ac:dyDescent="0.25">
      <c r="A225" s="19" t="s">
        <v>556</v>
      </c>
      <c r="B225" s="19" t="s">
        <v>140</v>
      </c>
    </row>
    <row r="226" spans="1:2" ht="15.75" x14ac:dyDescent="0.25">
      <c r="A226" s="25" t="s">
        <v>155</v>
      </c>
      <c r="B226" s="18" t="s">
        <v>156</v>
      </c>
    </row>
    <row r="227" spans="1:2" ht="15.75" x14ac:dyDescent="0.25">
      <c r="A227" s="25" t="s">
        <v>157</v>
      </c>
      <c r="B227" s="18" t="s">
        <v>24</v>
      </c>
    </row>
    <row r="228" spans="1:2" ht="15.75" x14ac:dyDescent="0.25">
      <c r="A228" s="25" t="s">
        <v>157</v>
      </c>
      <c r="B228" s="18" t="s">
        <v>158</v>
      </c>
    </row>
    <row r="229" spans="1:2" ht="15.75" x14ac:dyDescent="0.25">
      <c r="A229" s="25" t="s">
        <v>159</v>
      </c>
      <c r="B229" s="18" t="s">
        <v>674</v>
      </c>
    </row>
    <row r="230" spans="1:2" ht="15.75" x14ac:dyDescent="0.25">
      <c r="A230" s="25" t="s">
        <v>159</v>
      </c>
      <c r="B230" s="18" t="s">
        <v>160</v>
      </c>
    </row>
    <row r="231" spans="1:2" ht="15.75" x14ac:dyDescent="0.25">
      <c r="A231" s="25" t="s">
        <v>161</v>
      </c>
      <c r="B231" s="18" t="s">
        <v>158</v>
      </c>
    </row>
    <row r="232" spans="1:2" ht="15.75" x14ac:dyDescent="0.25">
      <c r="A232" s="25" t="s">
        <v>162</v>
      </c>
      <c r="B232" s="18" t="s">
        <v>163</v>
      </c>
    </row>
    <row r="233" spans="1:2" ht="15.75" x14ac:dyDescent="0.25">
      <c r="A233" s="25" t="s">
        <v>164</v>
      </c>
      <c r="B233" s="18" t="s">
        <v>165</v>
      </c>
    </row>
    <row r="234" spans="1:2" ht="15.75" x14ac:dyDescent="0.25">
      <c r="A234" s="25" t="s">
        <v>166</v>
      </c>
      <c r="B234" s="18" t="s">
        <v>168</v>
      </c>
    </row>
    <row r="235" spans="1:2" ht="15.75" x14ac:dyDescent="0.25">
      <c r="A235" s="25" t="s">
        <v>166</v>
      </c>
      <c r="B235" s="18" t="s">
        <v>167</v>
      </c>
    </row>
    <row r="236" spans="1:2" ht="15.75" x14ac:dyDescent="0.25">
      <c r="A236" s="25" t="s">
        <v>169</v>
      </c>
      <c r="B236" s="18" t="s">
        <v>170</v>
      </c>
    </row>
    <row r="237" spans="1:2" ht="15.75" x14ac:dyDescent="0.25">
      <c r="A237" s="25" t="s">
        <v>169</v>
      </c>
      <c r="B237" s="18" t="s">
        <v>171</v>
      </c>
    </row>
    <row r="238" spans="1:2" ht="15.75" x14ac:dyDescent="0.25">
      <c r="A238" s="25" t="s">
        <v>172</v>
      </c>
      <c r="B238" s="18" t="s">
        <v>173</v>
      </c>
    </row>
    <row r="239" spans="1:2" ht="15.75" x14ac:dyDescent="0.25">
      <c r="A239" s="25" t="s">
        <v>174</v>
      </c>
      <c r="B239" s="18" t="s">
        <v>175</v>
      </c>
    </row>
    <row r="240" spans="1:2" ht="15.75" x14ac:dyDescent="0.25">
      <c r="A240" s="25" t="s">
        <v>176</v>
      </c>
      <c r="B240" s="18" t="s">
        <v>177</v>
      </c>
    </row>
    <row r="241" spans="1:2" ht="15.75" x14ac:dyDescent="0.25">
      <c r="A241" s="25" t="s">
        <v>178</v>
      </c>
      <c r="B241" s="18" t="s">
        <v>179</v>
      </c>
    </row>
    <row r="242" spans="1:2" ht="15.75" x14ac:dyDescent="0.25">
      <c r="A242" s="25" t="s">
        <v>180</v>
      </c>
      <c r="B242" s="18" t="s">
        <v>179</v>
      </c>
    </row>
    <row r="243" spans="1:2" ht="15.75" x14ac:dyDescent="0.25">
      <c r="A243" s="25" t="s">
        <v>181</v>
      </c>
      <c r="B243" s="18" t="s">
        <v>179</v>
      </c>
    </row>
    <row r="244" spans="1:2" ht="15.75" x14ac:dyDescent="0.25">
      <c r="A244" s="25" t="s">
        <v>182</v>
      </c>
      <c r="B244" s="18" t="s">
        <v>179</v>
      </c>
    </row>
    <row r="245" spans="1:2" ht="15.75" x14ac:dyDescent="0.25">
      <c r="A245" s="25" t="s">
        <v>183</v>
      </c>
      <c r="B245" s="18" t="s">
        <v>179</v>
      </c>
    </row>
    <row r="246" spans="1:2" ht="15.75" x14ac:dyDescent="0.25">
      <c r="A246" s="25" t="s">
        <v>184</v>
      </c>
      <c r="B246" s="18" t="s">
        <v>179</v>
      </c>
    </row>
    <row r="247" spans="1:2" ht="15.75" x14ac:dyDescent="0.25">
      <c r="A247" s="25" t="s">
        <v>185</v>
      </c>
      <c r="B247" s="18" t="s">
        <v>179</v>
      </c>
    </row>
    <row r="248" spans="1:2" ht="15.75" x14ac:dyDescent="0.25">
      <c r="A248" s="25" t="s">
        <v>186</v>
      </c>
      <c r="B248" s="18" t="s">
        <v>22</v>
      </c>
    </row>
    <row r="249" spans="1:2" ht="15.75" x14ac:dyDescent="0.25">
      <c r="A249" s="25" t="s">
        <v>655</v>
      </c>
      <c r="B249" s="18" t="s">
        <v>24</v>
      </c>
    </row>
    <row r="250" spans="1:2" ht="15.75" x14ac:dyDescent="0.25">
      <c r="A250" s="25" t="s">
        <v>187</v>
      </c>
      <c r="B250" s="18" t="s">
        <v>188</v>
      </c>
    </row>
    <row r="251" spans="1:2" ht="15.75" x14ac:dyDescent="0.25">
      <c r="A251" s="25" t="s">
        <v>669</v>
      </c>
      <c r="B251" s="18" t="s">
        <v>200</v>
      </c>
    </row>
    <row r="252" spans="1:2" ht="15.75" x14ac:dyDescent="0.25">
      <c r="A252" s="25" t="s">
        <v>668</v>
      </c>
      <c r="B252" s="18" t="s">
        <v>200</v>
      </c>
    </row>
    <row r="253" spans="1:2" ht="15.75" x14ac:dyDescent="0.25">
      <c r="A253" s="25" t="s">
        <v>189</v>
      </c>
      <c r="B253" s="18" t="s">
        <v>190</v>
      </c>
    </row>
    <row r="254" spans="1:2" ht="15.75" x14ac:dyDescent="0.25">
      <c r="A254" s="25" t="s">
        <v>191</v>
      </c>
      <c r="B254" s="18" t="s">
        <v>192</v>
      </c>
    </row>
    <row r="255" spans="1:2" ht="15.75" x14ac:dyDescent="0.25">
      <c r="A255" s="25" t="s">
        <v>193</v>
      </c>
      <c r="B255" s="18" t="s">
        <v>194</v>
      </c>
    </row>
    <row r="256" spans="1:2" ht="15.75" x14ac:dyDescent="0.25">
      <c r="A256" s="25" t="s">
        <v>195</v>
      </c>
      <c r="B256" s="18" t="s">
        <v>196</v>
      </c>
    </row>
    <row r="257" spans="1:2" ht="15.75" x14ac:dyDescent="0.25">
      <c r="A257" s="25" t="s">
        <v>197</v>
      </c>
      <c r="B257" s="18" t="s">
        <v>198</v>
      </c>
    </row>
    <row r="258" spans="1:2" ht="15.75" x14ac:dyDescent="0.25">
      <c r="A258" s="25" t="s">
        <v>199</v>
      </c>
      <c r="B258" s="18" t="s">
        <v>200</v>
      </c>
    </row>
    <row r="259" spans="1:2" ht="15.75" x14ac:dyDescent="0.25">
      <c r="A259" s="25" t="s">
        <v>201</v>
      </c>
      <c r="B259" s="18" t="s">
        <v>200</v>
      </c>
    </row>
    <row r="260" spans="1:2" ht="15.75" x14ac:dyDescent="0.25">
      <c r="A260" s="25" t="s">
        <v>662</v>
      </c>
      <c r="B260" s="18" t="s">
        <v>200</v>
      </c>
    </row>
    <row r="261" spans="1:2" ht="15.75" x14ac:dyDescent="0.25">
      <c r="A261" s="25" t="s">
        <v>663</v>
      </c>
      <c r="B261" s="18" t="s">
        <v>200</v>
      </c>
    </row>
    <row r="262" spans="1:2" ht="15.75" x14ac:dyDescent="0.25">
      <c r="A262" s="25" t="s">
        <v>202</v>
      </c>
      <c r="B262" s="18" t="s">
        <v>192</v>
      </c>
    </row>
    <row r="263" spans="1:2" ht="15.75" x14ac:dyDescent="0.25">
      <c r="A263" s="25" t="s">
        <v>203</v>
      </c>
      <c r="B263" s="18" t="s">
        <v>196</v>
      </c>
    </row>
    <row r="264" spans="1:2" ht="15.75" x14ac:dyDescent="0.25">
      <c r="A264" s="25" t="s">
        <v>204</v>
      </c>
      <c r="B264" s="18" t="s">
        <v>192</v>
      </c>
    </row>
    <row r="265" spans="1:2" ht="15.75" x14ac:dyDescent="0.25">
      <c r="A265" s="25" t="s">
        <v>204</v>
      </c>
      <c r="B265" s="18" t="s">
        <v>194</v>
      </c>
    </row>
    <row r="266" spans="1:2" ht="15.75" x14ac:dyDescent="0.25">
      <c r="A266" s="25" t="s">
        <v>205</v>
      </c>
      <c r="B266" s="18" t="s">
        <v>190</v>
      </c>
    </row>
    <row r="267" spans="1:2" ht="15.75" x14ac:dyDescent="0.25">
      <c r="A267" s="25" t="s">
        <v>205</v>
      </c>
      <c r="B267" s="18" t="s">
        <v>196</v>
      </c>
    </row>
    <row r="268" spans="1:2" ht="15.75" x14ac:dyDescent="0.25">
      <c r="A268" s="25" t="s">
        <v>206</v>
      </c>
      <c r="B268" s="19" t="s">
        <v>752</v>
      </c>
    </row>
    <row r="269" spans="1:2" ht="15.75" x14ac:dyDescent="0.25">
      <c r="A269" s="25" t="s">
        <v>206</v>
      </c>
      <c r="B269" s="18" t="s">
        <v>207</v>
      </c>
    </row>
    <row r="270" spans="1:2" ht="15.75" x14ac:dyDescent="0.25">
      <c r="A270" s="19" t="s">
        <v>208</v>
      </c>
      <c r="B270" s="19" t="s">
        <v>753</v>
      </c>
    </row>
    <row r="271" spans="1:2" ht="15.75" x14ac:dyDescent="0.25">
      <c r="A271" s="25" t="s">
        <v>208</v>
      </c>
      <c r="B271" s="18" t="s">
        <v>207</v>
      </c>
    </row>
    <row r="272" spans="1:2" ht="15.75" x14ac:dyDescent="0.25">
      <c r="A272" s="19" t="s">
        <v>209</v>
      </c>
      <c r="B272" s="19" t="s">
        <v>754</v>
      </c>
    </row>
    <row r="273" spans="1:2" ht="15.75" x14ac:dyDescent="0.25">
      <c r="A273" s="25" t="s">
        <v>209</v>
      </c>
      <c r="B273" s="18" t="s">
        <v>207</v>
      </c>
    </row>
    <row r="274" spans="1:2" ht="15.75" x14ac:dyDescent="0.25">
      <c r="A274" s="19" t="s">
        <v>210</v>
      </c>
      <c r="B274" s="19" t="s">
        <v>755</v>
      </c>
    </row>
    <row r="275" spans="1:2" ht="15.75" x14ac:dyDescent="0.25">
      <c r="A275" s="25" t="s">
        <v>210</v>
      </c>
      <c r="B275" s="18" t="s">
        <v>207</v>
      </c>
    </row>
    <row r="276" spans="1:2" ht="15.75" x14ac:dyDescent="0.25">
      <c r="A276" s="19" t="s">
        <v>211</v>
      </c>
      <c r="B276" s="19" t="s">
        <v>756</v>
      </c>
    </row>
    <row r="277" spans="1:2" ht="15.75" x14ac:dyDescent="0.25">
      <c r="A277" s="25" t="s">
        <v>211</v>
      </c>
      <c r="B277" s="18" t="s">
        <v>207</v>
      </c>
    </row>
    <row r="278" spans="1:2" ht="15.75" x14ac:dyDescent="0.25">
      <c r="A278" s="24" t="s">
        <v>212</v>
      </c>
      <c r="B278" s="18" t="s">
        <v>213</v>
      </c>
    </row>
    <row r="279" spans="1:2" ht="15.75" x14ac:dyDescent="0.25">
      <c r="A279" s="24" t="s">
        <v>214</v>
      </c>
      <c r="B279" s="18" t="s">
        <v>757</v>
      </c>
    </row>
    <row r="280" spans="1:2" ht="15.75" x14ac:dyDescent="0.25">
      <c r="A280" s="24" t="s">
        <v>215</v>
      </c>
      <c r="B280" s="18" t="s">
        <v>758</v>
      </c>
    </row>
    <row r="281" spans="1:2" ht="15.75" x14ac:dyDescent="0.25">
      <c r="A281" s="24" t="s">
        <v>216</v>
      </c>
      <c r="B281" s="18" t="s">
        <v>759</v>
      </c>
    </row>
    <row r="282" spans="1:2" ht="15.75" x14ac:dyDescent="0.25">
      <c r="A282" s="24" t="s">
        <v>217</v>
      </c>
      <c r="B282" s="18" t="s">
        <v>760</v>
      </c>
    </row>
    <row r="283" spans="1:2" ht="15.75" x14ac:dyDescent="0.25">
      <c r="A283" s="24" t="s">
        <v>218</v>
      </c>
      <c r="B283" s="18" t="s">
        <v>761</v>
      </c>
    </row>
    <row r="284" spans="1:2" ht="15.75" x14ac:dyDescent="0.25">
      <c r="A284" s="25" t="s">
        <v>219</v>
      </c>
      <c r="B284" s="18" t="s">
        <v>188</v>
      </c>
    </row>
    <row r="285" spans="1:2" ht="15.75" x14ac:dyDescent="0.25">
      <c r="A285" s="24" t="s">
        <v>644</v>
      </c>
      <c r="B285" s="18" t="s">
        <v>188</v>
      </c>
    </row>
    <row r="286" spans="1:2" ht="15.75" x14ac:dyDescent="0.25">
      <c r="A286" s="24" t="s">
        <v>645</v>
      </c>
      <c r="B286" s="18" t="s">
        <v>188</v>
      </c>
    </row>
    <row r="287" spans="1:2" ht="15.75" x14ac:dyDescent="0.25">
      <c r="A287" s="24" t="s">
        <v>646</v>
      </c>
      <c r="B287" s="18" t="s">
        <v>787</v>
      </c>
    </row>
    <row r="288" spans="1:2" ht="15.75" x14ac:dyDescent="0.25">
      <c r="A288" s="24" t="s">
        <v>647</v>
      </c>
      <c r="B288" s="18" t="s">
        <v>787</v>
      </c>
    </row>
    <row r="289" spans="1:2" ht="15.75" x14ac:dyDescent="0.25">
      <c r="A289" s="24" t="s">
        <v>648</v>
      </c>
      <c r="B289" s="18" t="s">
        <v>787</v>
      </c>
    </row>
    <row r="290" spans="1:2" ht="15.75" x14ac:dyDescent="0.25">
      <c r="A290" s="34" t="s">
        <v>649</v>
      </c>
      <c r="B290" s="33" t="s">
        <v>791</v>
      </c>
    </row>
    <row r="291" spans="1:2" ht="15.75" x14ac:dyDescent="0.25">
      <c r="A291" s="25" t="s">
        <v>220</v>
      </c>
      <c r="B291" s="18" t="s">
        <v>221</v>
      </c>
    </row>
    <row r="292" spans="1:2" ht="15.75" x14ac:dyDescent="0.25">
      <c r="A292" s="25" t="s">
        <v>222</v>
      </c>
      <c r="B292" s="18" t="s">
        <v>221</v>
      </c>
    </row>
    <row r="293" spans="1:2" ht="15.75" x14ac:dyDescent="0.25">
      <c r="A293" s="34" t="s">
        <v>641</v>
      </c>
      <c r="B293" s="18" t="s">
        <v>188</v>
      </c>
    </row>
    <row r="294" spans="1:2" ht="15.75" x14ac:dyDescent="0.25">
      <c r="A294" s="24" t="s">
        <v>650</v>
      </c>
      <c r="B294" s="18" t="s">
        <v>788</v>
      </c>
    </row>
    <row r="295" spans="1:2" ht="15.75" x14ac:dyDescent="0.25">
      <c r="A295" s="30" t="s">
        <v>651</v>
      </c>
      <c r="B295" s="25" t="s">
        <v>789</v>
      </c>
    </row>
    <row r="296" spans="1:2" ht="15.75" x14ac:dyDescent="0.25">
      <c r="A296" s="2" t="s">
        <v>652</v>
      </c>
      <c r="B296" s="32" t="s">
        <v>790</v>
      </c>
    </row>
    <row r="297" spans="1:2" ht="15.75" x14ac:dyDescent="0.25">
      <c r="A297" s="25" t="s">
        <v>223</v>
      </c>
      <c r="B297" s="18" t="s">
        <v>221</v>
      </c>
    </row>
    <row r="298" spans="1:2" ht="15.75" x14ac:dyDescent="0.25">
      <c r="A298" s="25" t="s">
        <v>224</v>
      </c>
      <c r="B298" s="18" t="s">
        <v>225</v>
      </c>
    </row>
    <row r="299" spans="1:2" ht="15.75" x14ac:dyDescent="0.25">
      <c r="A299" s="25" t="s">
        <v>226</v>
      </c>
      <c r="B299" s="18" t="s">
        <v>227</v>
      </c>
    </row>
    <row r="300" spans="1:2" ht="15.75" x14ac:dyDescent="0.25">
      <c r="A300" s="25" t="s">
        <v>228</v>
      </c>
      <c r="B300" s="18" t="s">
        <v>229</v>
      </c>
    </row>
    <row r="301" spans="1:2" ht="15.75" x14ac:dyDescent="0.25">
      <c r="A301" s="25" t="s">
        <v>228</v>
      </c>
      <c r="B301" s="18" t="s">
        <v>230</v>
      </c>
    </row>
    <row r="302" spans="1:2" ht="15.75" x14ac:dyDescent="0.25">
      <c r="A302" s="25" t="s">
        <v>228</v>
      </c>
      <c r="B302" s="18" t="s">
        <v>231</v>
      </c>
    </row>
    <row r="303" spans="1:2" ht="15.75" x14ac:dyDescent="0.25">
      <c r="A303" s="25" t="s">
        <v>232</v>
      </c>
      <c r="B303" s="18" t="s">
        <v>233</v>
      </c>
    </row>
    <row r="304" spans="1:2" ht="15.75" x14ac:dyDescent="0.25">
      <c r="A304" s="24" t="s">
        <v>234</v>
      </c>
      <c r="B304" s="18" t="s">
        <v>235</v>
      </c>
    </row>
    <row r="305" spans="1:2" ht="15.75" x14ac:dyDescent="0.25">
      <c r="A305" s="25" t="s">
        <v>236</v>
      </c>
      <c r="B305" s="18" t="s">
        <v>237</v>
      </c>
    </row>
    <row r="306" spans="1:2" ht="15.75" x14ac:dyDescent="0.25">
      <c r="A306" s="25" t="s">
        <v>238</v>
      </c>
      <c r="B306" s="18" t="s">
        <v>239</v>
      </c>
    </row>
    <row r="307" spans="1:2" ht="15.75" x14ac:dyDescent="0.25">
      <c r="A307" s="25" t="s">
        <v>240</v>
      </c>
      <c r="B307" s="18" t="s">
        <v>241</v>
      </c>
    </row>
    <row r="308" spans="1:2" ht="15.75" x14ac:dyDescent="0.25">
      <c r="A308" s="25" t="s">
        <v>632</v>
      </c>
      <c r="B308" s="18" t="s">
        <v>188</v>
      </c>
    </row>
    <row r="309" spans="1:2" ht="15.75" x14ac:dyDescent="0.25">
      <c r="A309" s="25" t="s">
        <v>634</v>
      </c>
      <c r="B309" s="18" t="s">
        <v>188</v>
      </c>
    </row>
    <row r="310" spans="1:2" ht="15.75" x14ac:dyDescent="0.25">
      <c r="A310" s="25" t="s">
        <v>242</v>
      </c>
      <c r="B310" s="18" t="s">
        <v>243</v>
      </c>
    </row>
    <row r="311" spans="1:2" ht="15.75" x14ac:dyDescent="0.25">
      <c r="A311" s="24" t="s">
        <v>244</v>
      </c>
      <c r="B311" s="22" t="s">
        <v>245</v>
      </c>
    </row>
    <row r="312" spans="1:2" ht="15.75" x14ac:dyDescent="0.25">
      <c r="A312" s="24" t="s">
        <v>246</v>
      </c>
      <c r="B312" s="18" t="s">
        <v>247</v>
      </c>
    </row>
    <row r="313" spans="1:2" ht="15.75" x14ac:dyDescent="0.25">
      <c r="A313" s="24" t="s">
        <v>248</v>
      </c>
      <c r="B313" s="18" t="s">
        <v>245</v>
      </c>
    </row>
    <row r="314" spans="1:2" ht="15.75" x14ac:dyDescent="0.25">
      <c r="A314" s="24" t="s">
        <v>249</v>
      </c>
      <c r="B314" s="18" t="s">
        <v>247</v>
      </c>
    </row>
    <row r="315" spans="1:2" ht="15.75" x14ac:dyDescent="0.25">
      <c r="A315" s="19" t="s">
        <v>553</v>
      </c>
      <c r="B315" s="19" t="s">
        <v>549</v>
      </c>
    </row>
    <row r="316" spans="1:2" ht="15.75" x14ac:dyDescent="0.25">
      <c r="A316" s="19" t="s">
        <v>550</v>
      </c>
      <c r="B316" s="19" t="s">
        <v>549</v>
      </c>
    </row>
    <row r="317" spans="1:2" ht="15.75" x14ac:dyDescent="0.25">
      <c r="A317" s="19" t="s">
        <v>554</v>
      </c>
      <c r="B317" s="19" t="s">
        <v>551</v>
      </c>
    </row>
    <row r="318" spans="1:2" ht="15.75" x14ac:dyDescent="0.25">
      <c r="A318" s="19" t="s">
        <v>552</v>
      </c>
      <c r="B318" s="19" t="s">
        <v>551</v>
      </c>
    </row>
    <row r="319" spans="1:2" ht="15.75" x14ac:dyDescent="0.25">
      <c r="A319" s="19" t="s">
        <v>250</v>
      </c>
      <c r="B319" s="19" t="s">
        <v>785</v>
      </c>
    </row>
    <row r="320" spans="1:2" ht="15.75" x14ac:dyDescent="0.25">
      <c r="A320" s="19" t="s">
        <v>250</v>
      </c>
      <c r="B320" s="19" t="s">
        <v>555</v>
      </c>
    </row>
    <row r="321" spans="1:2" ht="15.75" x14ac:dyDescent="0.25">
      <c r="A321" s="25" t="s">
        <v>251</v>
      </c>
      <c r="B321" s="18" t="s">
        <v>107</v>
      </c>
    </row>
    <row r="322" spans="1:2" ht="15.75" x14ac:dyDescent="0.25">
      <c r="A322" s="27" t="s">
        <v>252</v>
      </c>
      <c r="B322" s="18" t="s">
        <v>253</v>
      </c>
    </row>
    <row r="323" spans="1:2" ht="15.75" x14ac:dyDescent="0.25">
      <c r="A323" s="25" t="s">
        <v>254</v>
      </c>
      <c r="B323" s="18" t="s">
        <v>128</v>
      </c>
    </row>
    <row r="324" spans="1:2" ht="15.75" x14ac:dyDescent="0.25">
      <c r="A324" s="28" t="s">
        <v>254</v>
      </c>
      <c r="B324" s="19" t="s">
        <v>548</v>
      </c>
    </row>
    <row r="325" spans="1:2" ht="15.75" x14ac:dyDescent="0.25">
      <c r="A325" s="19" t="s">
        <v>547</v>
      </c>
      <c r="B325" s="19" t="s">
        <v>256</v>
      </c>
    </row>
    <row r="326" spans="1:2" ht="15.75" x14ac:dyDescent="0.25">
      <c r="A326" s="19" t="s">
        <v>546</v>
      </c>
      <c r="B326" s="19" t="s">
        <v>259</v>
      </c>
    </row>
    <row r="327" spans="1:2" ht="15.75" x14ac:dyDescent="0.25">
      <c r="A327" s="19" t="s">
        <v>546</v>
      </c>
      <c r="B327" s="19" t="s">
        <v>258</v>
      </c>
    </row>
    <row r="328" spans="1:2" ht="15.75" x14ac:dyDescent="0.25">
      <c r="A328" s="19" t="s">
        <v>545</v>
      </c>
      <c r="B328" s="19" t="s">
        <v>261</v>
      </c>
    </row>
    <row r="329" spans="1:2" ht="15.75" x14ac:dyDescent="0.25">
      <c r="A329" s="19" t="s">
        <v>544</v>
      </c>
      <c r="B329" s="19" t="s">
        <v>261</v>
      </c>
    </row>
    <row r="330" spans="1:2" ht="15.75" x14ac:dyDescent="0.25">
      <c r="A330" s="19" t="s">
        <v>543</v>
      </c>
      <c r="B330" s="19" t="s">
        <v>259</v>
      </c>
    </row>
    <row r="331" spans="1:2" ht="15.75" x14ac:dyDescent="0.25">
      <c r="A331" s="19" t="s">
        <v>543</v>
      </c>
      <c r="B331" s="19" t="s">
        <v>258</v>
      </c>
    </row>
    <row r="332" spans="1:2" ht="15.75" x14ac:dyDescent="0.25">
      <c r="A332" s="19" t="s">
        <v>542</v>
      </c>
      <c r="B332" s="19" t="s">
        <v>261</v>
      </c>
    </row>
    <row r="333" spans="1:2" ht="15.75" x14ac:dyDescent="0.25">
      <c r="A333" s="19" t="s">
        <v>541</v>
      </c>
      <c r="B333" s="19" t="s">
        <v>261</v>
      </c>
    </row>
    <row r="334" spans="1:2" ht="15.75" x14ac:dyDescent="0.25">
      <c r="A334" s="19" t="s">
        <v>540</v>
      </c>
      <c r="B334" s="19" t="s">
        <v>256</v>
      </c>
    </row>
    <row r="335" spans="1:2" ht="15.75" x14ac:dyDescent="0.25">
      <c r="A335" s="20" t="s">
        <v>539</v>
      </c>
      <c r="B335" s="19" t="s">
        <v>259</v>
      </c>
    </row>
    <row r="336" spans="1:2" ht="15.75" x14ac:dyDescent="0.25">
      <c r="A336" s="20" t="s">
        <v>539</v>
      </c>
      <c r="B336" s="19" t="s">
        <v>258</v>
      </c>
    </row>
    <row r="337" spans="1:2" ht="15.75" x14ac:dyDescent="0.25">
      <c r="A337" s="19" t="s">
        <v>538</v>
      </c>
      <c r="B337" s="19" t="s">
        <v>261</v>
      </c>
    </row>
    <row r="338" spans="1:2" ht="15.75" x14ac:dyDescent="0.25">
      <c r="A338" s="19" t="s">
        <v>537</v>
      </c>
      <c r="B338" s="19" t="s">
        <v>258</v>
      </c>
    </row>
    <row r="339" spans="1:2" ht="15.75" x14ac:dyDescent="0.25">
      <c r="A339" s="25" t="s">
        <v>255</v>
      </c>
      <c r="B339" s="18" t="s">
        <v>256</v>
      </c>
    </row>
    <row r="340" spans="1:2" ht="15.75" x14ac:dyDescent="0.25">
      <c r="A340" s="25" t="s">
        <v>257</v>
      </c>
      <c r="B340" s="18" t="s">
        <v>259</v>
      </c>
    </row>
    <row r="341" spans="1:2" ht="15.75" x14ac:dyDescent="0.25">
      <c r="A341" s="25" t="s">
        <v>257</v>
      </c>
      <c r="B341" s="18" t="s">
        <v>258</v>
      </c>
    </row>
    <row r="342" spans="1:2" ht="15.75" x14ac:dyDescent="0.25">
      <c r="A342" s="25" t="s">
        <v>260</v>
      </c>
      <c r="B342" s="18" t="s">
        <v>261</v>
      </c>
    </row>
    <row r="343" spans="1:2" ht="15.75" x14ac:dyDescent="0.25">
      <c r="A343" s="25" t="s">
        <v>262</v>
      </c>
      <c r="B343" s="18" t="s">
        <v>261</v>
      </c>
    </row>
    <row r="344" spans="1:2" ht="15.75" x14ac:dyDescent="0.25">
      <c r="A344" s="25" t="s">
        <v>263</v>
      </c>
      <c r="B344" s="18" t="s">
        <v>259</v>
      </c>
    </row>
    <row r="345" spans="1:2" ht="15.75" x14ac:dyDescent="0.25">
      <c r="A345" s="25" t="s">
        <v>263</v>
      </c>
      <c r="B345" s="18" t="s">
        <v>258</v>
      </c>
    </row>
    <row r="346" spans="1:2" ht="15.75" x14ac:dyDescent="0.25">
      <c r="A346" s="25" t="s">
        <v>264</v>
      </c>
      <c r="B346" s="18" t="s">
        <v>261</v>
      </c>
    </row>
    <row r="347" spans="1:2" ht="15.75" x14ac:dyDescent="0.25">
      <c r="A347" s="25" t="s">
        <v>265</v>
      </c>
      <c r="B347" s="18" t="s">
        <v>261</v>
      </c>
    </row>
    <row r="348" spans="1:2" ht="15.75" x14ac:dyDescent="0.25">
      <c r="A348" s="25" t="s">
        <v>266</v>
      </c>
      <c r="B348" s="18" t="s">
        <v>256</v>
      </c>
    </row>
    <row r="349" spans="1:2" ht="15.75" x14ac:dyDescent="0.25">
      <c r="A349" s="25" t="s">
        <v>267</v>
      </c>
      <c r="B349" s="18" t="s">
        <v>258</v>
      </c>
    </row>
    <row r="350" spans="1:2" ht="15.75" x14ac:dyDescent="0.25">
      <c r="A350" s="25" t="s">
        <v>268</v>
      </c>
      <c r="B350" s="18" t="s">
        <v>258</v>
      </c>
    </row>
    <row r="351" spans="1:2" ht="15.75" x14ac:dyDescent="0.25">
      <c r="A351" s="19" t="s">
        <v>536</v>
      </c>
      <c r="B351" s="19" t="s">
        <v>531</v>
      </c>
    </row>
    <row r="352" spans="1:2" ht="15.75" x14ac:dyDescent="0.25">
      <c r="A352" s="19" t="s">
        <v>535</v>
      </c>
      <c r="B352" s="19" t="s">
        <v>177</v>
      </c>
    </row>
    <row r="353" spans="1:2" ht="15.75" x14ac:dyDescent="0.25">
      <c r="A353" s="19" t="s">
        <v>534</v>
      </c>
      <c r="B353" s="19" t="s">
        <v>531</v>
      </c>
    </row>
    <row r="354" spans="1:2" ht="15.75" x14ac:dyDescent="0.25">
      <c r="A354" s="19" t="s">
        <v>533</v>
      </c>
      <c r="B354" s="19" t="s">
        <v>531</v>
      </c>
    </row>
    <row r="355" spans="1:2" ht="15.75" x14ac:dyDescent="0.25">
      <c r="A355" s="19" t="s">
        <v>532</v>
      </c>
      <c r="B355" s="19" t="s">
        <v>531</v>
      </c>
    </row>
    <row r="356" spans="1:2" ht="15.75" x14ac:dyDescent="0.25">
      <c r="A356" s="19" t="s">
        <v>530</v>
      </c>
      <c r="B356" s="19" t="s">
        <v>775</v>
      </c>
    </row>
    <row r="357" spans="1:2" ht="15.75" x14ac:dyDescent="0.25">
      <c r="A357" s="19" t="s">
        <v>529</v>
      </c>
      <c r="B357" s="19" t="s">
        <v>444</v>
      </c>
    </row>
    <row r="358" spans="1:2" ht="15.75" x14ac:dyDescent="0.25">
      <c r="A358" s="19" t="s">
        <v>529</v>
      </c>
      <c r="B358" s="19" t="s">
        <v>445</v>
      </c>
    </row>
    <row r="359" spans="1:2" ht="15.75" x14ac:dyDescent="0.25">
      <c r="A359" s="19" t="s">
        <v>528</v>
      </c>
      <c r="B359" s="19" t="s">
        <v>685</v>
      </c>
    </row>
    <row r="360" spans="1:2" ht="15.75" x14ac:dyDescent="0.25">
      <c r="A360" s="19" t="s">
        <v>528</v>
      </c>
      <c r="B360" s="19" t="s">
        <v>476</v>
      </c>
    </row>
    <row r="361" spans="1:2" ht="15.75" x14ac:dyDescent="0.25">
      <c r="A361" s="25" t="s">
        <v>269</v>
      </c>
      <c r="B361" s="18" t="s">
        <v>270</v>
      </c>
    </row>
    <row r="362" spans="1:2" ht="15.75" x14ac:dyDescent="0.25">
      <c r="A362" s="19" t="s">
        <v>271</v>
      </c>
      <c r="B362" s="19" t="s">
        <v>479</v>
      </c>
    </row>
    <row r="363" spans="1:2" ht="15.75" x14ac:dyDescent="0.25">
      <c r="A363" s="19" t="s">
        <v>271</v>
      </c>
      <c r="B363" s="19" t="s">
        <v>478</v>
      </c>
    </row>
    <row r="364" spans="1:2" ht="15.75" x14ac:dyDescent="0.25">
      <c r="A364" s="25" t="s">
        <v>271</v>
      </c>
      <c r="B364" s="18" t="s">
        <v>272</v>
      </c>
    </row>
    <row r="365" spans="1:2" ht="15.75" x14ac:dyDescent="0.25">
      <c r="A365" s="25" t="s">
        <v>271</v>
      </c>
      <c r="B365" s="18" t="s">
        <v>273</v>
      </c>
    </row>
    <row r="366" spans="1:2" ht="15.75" x14ac:dyDescent="0.25">
      <c r="A366" s="25" t="s">
        <v>274</v>
      </c>
      <c r="B366" s="18" t="s">
        <v>684</v>
      </c>
    </row>
    <row r="367" spans="1:2" ht="15.75" x14ac:dyDescent="0.25">
      <c r="A367" s="19" t="s">
        <v>274</v>
      </c>
      <c r="B367" s="19" t="s">
        <v>690</v>
      </c>
    </row>
    <row r="368" spans="1:2" ht="15.75" x14ac:dyDescent="0.25">
      <c r="A368" s="19" t="s">
        <v>274</v>
      </c>
      <c r="B368" s="19" t="s">
        <v>691</v>
      </c>
    </row>
    <row r="369" spans="1:2" ht="15.75" x14ac:dyDescent="0.25">
      <c r="A369" s="25" t="s">
        <v>274</v>
      </c>
      <c r="B369" s="18" t="s">
        <v>275</v>
      </c>
    </row>
    <row r="370" spans="1:2" ht="15.75" x14ac:dyDescent="0.25">
      <c r="A370" s="19" t="s">
        <v>527</v>
      </c>
      <c r="B370" s="19" t="s">
        <v>525</v>
      </c>
    </row>
    <row r="371" spans="1:2" ht="15.75" x14ac:dyDescent="0.25">
      <c r="A371" s="19" t="s">
        <v>526</v>
      </c>
      <c r="B371" s="19" t="s">
        <v>525</v>
      </c>
    </row>
    <row r="372" spans="1:2" ht="15.75" x14ac:dyDescent="0.25">
      <c r="A372" s="25" t="s">
        <v>276</v>
      </c>
      <c r="B372" s="18" t="s">
        <v>277</v>
      </c>
    </row>
    <row r="373" spans="1:2" ht="15.75" x14ac:dyDescent="0.25">
      <c r="A373" s="25" t="s">
        <v>276</v>
      </c>
      <c r="B373" s="18" t="s">
        <v>278</v>
      </c>
    </row>
    <row r="374" spans="1:2" ht="15.75" x14ac:dyDescent="0.25">
      <c r="A374" s="25" t="s">
        <v>279</v>
      </c>
      <c r="B374" s="18" t="s">
        <v>280</v>
      </c>
    </row>
    <row r="375" spans="1:2" ht="15.75" x14ac:dyDescent="0.25">
      <c r="A375" s="25" t="s">
        <v>279</v>
      </c>
      <c r="B375" s="18" t="s">
        <v>281</v>
      </c>
    </row>
    <row r="376" spans="1:2" ht="15.75" x14ac:dyDescent="0.25">
      <c r="A376" s="19" t="s">
        <v>524</v>
      </c>
      <c r="B376" s="19" t="s">
        <v>283</v>
      </c>
    </row>
    <row r="377" spans="1:2" ht="15.75" x14ac:dyDescent="0.25">
      <c r="A377" s="19" t="s">
        <v>523</v>
      </c>
      <c r="B377" s="19" t="s">
        <v>285</v>
      </c>
    </row>
    <row r="378" spans="1:2" ht="15.75" x14ac:dyDescent="0.25">
      <c r="A378" s="19" t="s">
        <v>522</v>
      </c>
      <c r="B378" s="19" t="s">
        <v>287</v>
      </c>
    </row>
    <row r="379" spans="1:2" ht="15.75" x14ac:dyDescent="0.25">
      <c r="A379" s="19" t="s">
        <v>521</v>
      </c>
      <c r="B379" s="19" t="s">
        <v>287</v>
      </c>
    </row>
    <row r="380" spans="1:2" ht="15.75" x14ac:dyDescent="0.25">
      <c r="A380" s="19" t="s">
        <v>520</v>
      </c>
      <c r="B380" s="19" t="s">
        <v>285</v>
      </c>
    </row>
    <row r="381" spans="1:2" ht="15.75" x14ac:dyDescent="0.25">
      <c r="A381" s="19" t="s">
        <v>519</v>
      </c>
      <c r="B381" s="19" t="s">
        <v>287</v>
      </c>
    </row>
    <row r="382" spans="1:2" ht="15.75" x14ac:dyDescent="0.25">
      <c r="A382" s="19" t="s">
        <v>518</v>
      </c>
      <c r="B382" s="19" t="s">
        <v>287</v>
      </c>
    </row>
    <row r="383" spans="1:2" ht="15.75" x14ac:dyDescent="0.25">
      <c r="A383" s="19" t="s">
        <v>517</v>
      </c>
      <c r="B383" s="19" t="s">
        <v>283</v>
      </c>
    </row>
    <row r="384" spans="1:2" ht="15.75" x14ac:dyDescent="0.25">
      <c r="A384" s="19" t="s">
        <v>516</v>
      </c>
      <c r="B384" s="19" t="s">
        <v>285</v>
      </c>
    </row>
    <row r="385" spans="1:2" ht="15.75" x14ac:dyDescent="0.25">
      <c r="A385" s="19" t="s">
        <v>515</v>
      </c>
      <c r="B385" s="19" t="s">
        <v>287</v>
      </c>
    </row>
    <row r="386" spans="1:2" ht="15.75" x14ac:dyDescent="0.25">
      <c r="A386" s="19" t="s">
        <v>514</v>
      </c>
      <c r="B386" s="19" t="s">
        <v>285</v>
      </c>
    </row>
    <row r="387" spans="1:2" ht="15.75" x14ac:dyDescent="0.25">
      <c r="A387" s="25" t="s">
        <v>282</v>
      </c>
      <c r="B387" s="18" t="s">
        <v>283</v>
      </c>
    </row>
    <row r="388" spans="1:2" ht="15.75" x14ac:dyDescent="0.25">
      <c r="A388" s="25" t="s">
        <v>284</v>
      </c>
      <c r="B388" s="18" t="s">
        <v>285</v>
      </c>
    </row>
    <row r="389" spans="1:2" ht="15.75" x14ac:dyDescent="0.25">
      <c r="A389" s="25" t="s">
        <v>286</v>
      </c>
      <c r="B389" s="18" t="s">
        <v>287</v>
      </c>
    </row>
    <row r="390" spans="1:2" ht="15.75" x14ac:dyDescent="0.25">
      <c r="A390" s="19" t="s">
        <v>513</v>
      </c>
      <c r="B390" s="19" t="s">
        <v>509</v>
      </c>
    </row>
    <row r="391" spans="1:2" ht="15.75" x14ac:dyDescent="0.25">
      <c r="A391" s="19" t="s">
        <v>512</v>
      </c>
      <c r="B391" s="19" t="s">
        <v>509</v>
      </c>
    </row>
    <row r="392" spans="1:2" ht="15.75" x14ac:dyDescent="0.25">
      <c r="A392" s="19" t="s">
        <v>511</v>
      </c>
      <c r="B392" s="19" t="s">
        <v>509</v>
      </c>
    </row>
    <row r="393" spans="1:2" ht="15.75" x14ac:dyDescent="0.25">
      <c r="A393" s="19" t="s">
        <v>510</v>
      </c>
      <c r="B393" s="19" t="s">
        <v>509</v>
      </c>
    </row>
    <row r="394" spans="1:2" ht="15.75" x14ac:dyDescent="0.25">
      <c r="A394" s="25" t="s">
        <v>288</v>
      </c>
      <c r="B394" s="18" t="s">
        <v>287</v>
      </c>
    </row>
    <row r="395" spans="1:2" ht="15.75" x14ac:dyDescent="0.25">
      <c r="A395" s="25" t="s">
        <v>289</v>
      </c>
      <c r="B395" s="18" t="s">
        <v>285</v>
      </c>
    </row>
    <row r="396" spans="1:2" ht="15.75" x14ac:dyDescent="0.25">
      <c r="A396" s="25" t="s">
        <v>290</v>
      </c>
      <c r="B396" s="18" t="s">
        <v>287</v>
      </c>
    </row>
    <row r="397" spans="1:2" ht="15.75" x14ac:dyDescent="0.25">
      <c r="A397" s="25" t="s">
        <v>291</v>
      </c>
      <c r="B397" s="18" t="s">
        <v>287</v>
      </c>
    </row>
    <row r="398" spans="1:2" ht="15.75" x14ac:dyDescent="0.25">
      <c r="A398" s="19" t="s">
        <v>508</v>
      </c>
      <c r="B398" s="19" t="s">
        <v>507</v>
      </c>
    </row>
    <row r="399" spans="1:2" ht="15.75" x14ac:dyDescent="0.25">
      <c r="A399" s="25" t="s">
        <v>292</v>
      </c>
      <c r="B399" s="18" t="s">
        <v>283</v>
      </c>
    </row>
    <row r="400" spans="1:2" ht="15.75" x14ac:dyDescent="0.25">
      <c r="A400" s="25" t="s">
        <v>293</v>
      </c>
      <c r="B400" s="18" t="s">
        <v>285</v>
      </c>
    </row>
    <row r="401" spans="1:2" ht="15.75" x14ac:dyDescent="0.25">
      <c r="A401" s="25" t="s">
        <v>294</v>
      </c>
      <c r="B401" s="18" t="s">
        <v>285</v>
      </c>
    </row>
    <row r="402" spans="1:2" ht="15.75" x14ac:dyDescent="0.25">
      <c r="A402" s="25" t="s">
        <v>295</v>
      </c>
      <c r="B402" s="18" t="s">
        <v>296</v>
      </c>
    </row>
    <row r="403" spans="1:2" ht="15.75" x14ac:dyDescent="0.25">
      <c r="A403" s="25" t="s">
        <v>297</v>
      </c>
      <c r="B403" s="18" t="s">
        <v>298</v>
      </c>
    </row>
    <row r="404" spans="1:2" ht="15.75" x14ac:dyDescent="0.25">
      <c r="A404" s="25" t="s">
        <v>297</v>
      </c>
      <c r="B404" s="18" t="s">
        <v>299</v>
      </c>
    </row>
    <row r="405" spans="1:2" ht="15.75" x14ac:dyDescent="0.25">
      <c r="A405" s="19" t="s">
        <v>506</v>
      </c>
      <c r="B405" s="19" t="s">
        <v>444</v>
      </c>
    </row>
    <row r="406" spans="1:2" ht="15.75" x14ac:dyDescent="0.25">
      <c r="A406" s="19" t="s">
        <v>506</v>
      </c>
      <c r="B406" s="19" t="s">
        <v>445</v>
      </c>
    </row>
    <row r="407" spans="1:2" ht="15.75" x14ac:dyDescent="0.25">
      <c r="A407" s="19" t="s">
        <v>506</v>
      </c>
      <c r="B407" s="19" t="s">
        <v>442</v>
      </c>
    </row>
    <row r="408" spans="1:2" ht="15.75" x14ac:dyDescent="0.25">
      <c r="A408" s="19" t="s">
        <v>506</v>
      </c>
      <c r="B408" s="19" t="s">
        <v>443</v>
      </c>
    </row>
    <row r="409" spans="1:2" ht="15.75" x14ac:dyDescent="0.25">
      <c r="A409" s="25" t="s">
        <v>300</v>
      </c>
      <c r="B409" s="18" t="s">
        <v>301</v>
      </c>
    </row>
    <row r="410" spans="1:2" ht="15.75" x14ac:dyDescent="0.25">
      <c r="A410" s="25" t="s">
        <v>300</v>
      </c>
      <c r="B410" s="18" t="s">
        <v>302</v>
      </c>
    </row>
    <row r="411" spans="1:2" ht="15.75" x14ac:dyDescent="0.25">
      <c r="A411" s="25" t="s">
        <v>303</v>
      </c>
      <c r="B411" s="18" t="s">
        <v>304</v>
      </c>
    </row>
    <row r="412" spans="1:2" ht="15.75" x14ac:dyDescent="0.25">
      <c r="A412" s="25" t="s">
        <v>303</v>
      </c>
      <c r="B412" s="18" t="s">
        <v>305</v>
      </c>
    </row>
    <row r="413" spans="1:2" ht="15.75" x14ac:dyDescent="0.25">
      <c r="A413" s="25" t="s">
        <v>306</v>
      </c>
      <c r="B413" s="18" t="s">
        <v>307</v>
      </c>
    </row>
    <row r="414" spans="1:2" ht="15.75" x14ac:dyDescent="0.25">
      <c r="A414" s="25" t="s">
        <v>306</v>
      </c>
      <c r="B414" s="18" t="s">
        <v>309</v>
      </c>
    </row>
    <row r="415" spans="1:2" ht="15.75" x14ac:dyDescent="0.25">
      <c r="A415" s="25" t="s">
        <v>306</v>
      </c>
      <c r="B415" s="18" t="s">
        <v>308</v>
      </c>
    </row>
    <row r="416" spans="1:2" ht="15.75" x14ac:dyDescent="0.25">
      <c r="A416" s="25" t="s">
        <v>306</v>
      </c>
      <c r="B416" s="18" t="s">
        <v>311</v>
      </c>
    </row>
    <row r="417" spans="1:2" ht="15.75" x14ac:dyDescent="0.25">
      <c r="A417" s="25" t="s">
        <v>306</v>
      </c>
      <c r="B417" s="18" t="s">
        <v>312</v>
      </c>
    </row>
    <row r="418" spans="1:2" ht="15.75" x14ac:dyDescent="0.25">
      <c r="A418" s="25" t="s">
        <v>306</v>
      </c>
      <c r="B418" s="18" t="s">
        <v>310</v>
      </c>
    </row>
    <row r="419" spans="1:2" ht="15.75" x14ac:dyDescent="0.25">
      <c r="A419" s="21" t="s">
        <v>505</v>
      </c>
      <c r="B419" s="19" t="s">
        <v>775</v>
      </c>
    </row>
    <row r="420" spans="1:2" ht="15.75" x14ac:dyDescent="0.25">
      <c r="A420" s="21" t="s">
        <v>504</v>
      </c>
      <c r="B420" s="19" t="s">
        <v>775</v>
      </c>
    </row>
    <row r="421" spans="1:2" ht="15.75" x14ac:dyDescent="0.25">
      <c r="A421" s="27" t="s">
        <v>313</v>
      </c>
      <c r="B421" s="18" t="s">
        <v>315</v>
      </c>
    </row>
    <row r="422" spans="1:2" ht="15.75" x14ac:dyDescent="0.25">
      <c r="A422" s="27" t="s">
        <v>313</v>
      </c>
      <c r="B422" s="18" t="s">
        <v>314</v>
      </c>
    </row>
    <row r="423" spans="1:2" ht="15.75" x14ac:dyDescent="0.25">
      <c r="A423" s="20" t="s">
        <v>503</v>
      </c>
      <c r="B423" s="19" t="s">
        <v>775</v>
      </c>
    </row>
    <row r="424" spans="1:2" ht="15.75" x14ac:dyDescent="0.25">
      <c r="A424" s="19" t="s">
        <v>502</v>
      </c>
      <c r="B424" s="19" t="s">
        <v>775</v>
      </c>
    </row>
    <row r="425" spans="1:2" ht="15.75" x14ac:dyDescent="0.25">
      <c r="A425" s="19" t="s">
        <v>501</v>
      </c>
      <c r="B425" s="19" t="s">
        <v>680</v>
      </c>
    </row>
    <row r="426" spans="1:2" ht="15.75" x14ac:dyDescent="0.25">
      <c r="A426" s="25" t="s">
        <v>316</v>
      </c>
      <c r="B426" s="18" t="s">
        <v>317</v>
      </c>
    </row>
    <row r="427" spans="1:2" ht="15.75" x14ac:dyDescent="0.25">
      <c r="A427" s="25" t="s">
        <v>318</v>
      </c>
      <c r="B427" s="18" t="s">
        <v>319</v>
      </c>
    </row>
    <row r="428" spans="1:2" ht="15.75" x14ac:dyDescent="0.25">
      <c r="A428" s="25" t="s">
        <v>320</v>
      </c>
      <c r="B428" s="18" t="s">
        <v>317</v>
      </c>
    </row>
    <row r="429" spans="1:2" ht="15.75" x14ac:dyDescent="0.25">
      <c r="A429" s="25" t="s">
        <v>321</v>
      </c>
      <c r="B429" s="18" t="s">
        <v>322</v>
      </c>
    </row>
    <row r="430" spans="1:2" ht="15.75" x14ac:dyDescent="0.25">
      <c r="A430" s="25" t="s">
        <v>323</v>
      </c>
      <c r="B430" s="18" t="s">
        <v>324</v>
      </c>
    </row>
    <row r="431" spans="1:2" ht="15.75" x14ac:dyDescent="0.25">
      <c r="A431" s="19" t="s">
        <v>500</v>
      </c>
      <c r="B431" s="19" t="s">
        <v>497</v>
      </c>
    </row>
    <row r="432" spans="1:2" ht="15.75" x14ac:dyDescent="0.25">
      <c r="A432" s="19" t="s">
        <v>499</v>
      </c>
      <c r="B432" s="19" t="s">
        <v>497</v>
      </c>
    </row>
    <row r="433" spans="1:2" ht="15.75" x14ac:dyDescent="0.25">
      <c r="A433" s="19" t="s">
        <v>498</v>
      </c>
      <c r="B433" s="19" t="s">
        <v>497</v>
      </c>
    </row>
    <row r="434" spans="1:2" ht="15.75" x14ac:dyDescent="0.25">
      <c r="A434" s="19" t="s">
        <v>496</v>
      </c>
      <c r="B434" s="19" t="s">
        <v>326</v>
      </c>
    </row>
    <row r="435" spans="1:2" ht="15.75" x14ac:dyDescent="0.25">
      <c r="A435" s="25" t="s">
        <v>325</v>
      </c>
      <c r="B435" s="18" t="s">
        <v>326</v>
      </c>
    </row>
    <row r="436" spans="1:2" ht="15.75" x14ac:dyDescent="0.25">
      <c r="A436" s="25" t="s">
        <v>327</v>
      </c>
      <c r="B436" s="18" t="s">
        <v>328</v>
      </c>
    </row>
    <row r="437" spans="1:2" ht="15.75" x14ac:dyDescent="0.25">
      <c r="A437" s="25" t="s">
        <v>327</v>
      </c>
      <c r="B437" s="18" t="s">
        <v>329</v>
      </c>
    </row>
    <row r="438" spans="1:2" ht="15.75" x14ac:dyDescent="0.25">
      <c r="A438" s="25" t="s">
        <v>330</v>
      </c>
      <c r="B438" s="18" t="s">
        <v>331</v>
      </c>
    </row>
    <row r="439" spans="1:2" ht="15.75" x14ac:dyDescent="0.25">
      <c r="A439" s="25" t="s">
        <v>332</v>
      </c>
      <c r="B439" s="18" t="s">
        <v>328</v>
      </c>
    </row>
    <row r="440" spans="1:2" ht="15.75" x14ac:dyDescent="0.25">
      <c r="A440" s="25" t="s">
        <v>333</v>
      </c>
      <c r="B440" s="18" t="s">
        <v>334</v>
      </c>
    </row>
    <row r="441" spans="1:2" ht="15.75" x14ac:dyDescent="0.25">
      <c r="A441" s="25" t="s">
        <v>335</v>
      </c>
      <c r="B441" s="18" t="s">
        <v>11</v>
      </c>
    </row>
    <row r="442" spans="1:2" ht="15.75" x14ac:dyDescent="0.25">
      <c r="A442" s="25" t="s">
        <v>336</v>
      </c>
      <c r="B442" s="18" t="s">
        <v>11</v>
      </c>
    </row>
    <row r="443" spans="1:2" ht="15.75" x14ac:dyDescent="0.25">
      <c r="A443" s="25" t="s">
        <v>337</v>
      </c>
      <c r="B443" s="18" t="s">
        <v>338</v>
      </c>
    </row>
    <row r="444" spans="1:2" ht="15.75" x14ac:dyDescent="0.25">
      <c r="A444" s="19" t="s">
        <v>495</v>
      </c>
      <c r="B444" s="19" t="s">
        <v>692</v>
      </c>
    </row>
    <row r="445" spans="1:2" ht="15.75" x14ac:dyDescent="0.25">
      <c r="A445" s="19" t="s">
        <v>495</v>
      </c>
      <c r="B445" s="19" t="s">
        <v>714</v>
      </c>
    </row>
    <row r="446" spans="1:2" ht="15.75" x14ac:dyDescent="0.25">
      <c r="A446" s="19" t="s">
        <v>495</v>
      </c>
      <c r="B446" s="19" t="s">
        <v>731</v>
      </c>
    </row>
    <row r="447" spans="1:2" ht="15.75" x14ac:dyDescent="0.25">
      <c r="A447" s="19" t="s">
        <v>495</v>
      </c>
      <c r="B447" s="19" t="s">
        <v>747</v>
      </c>
    </row>
    <row r="448" spans="1:2" ht="15.75" x14ac:dyDescent="0.25">
      <c r="A448" s="19" t="s">
        <v>495</v>
      </c>
      <c r="B448" s="19" t="s">
        <v>780</v>
      </c>
    </row>
    <row r="449" spans="1:2" ht="15.75" x14ac:dyDescent="0.25">
      <c r="A449" s="19" t="s">
        <v>494</v>
      </c>
      <c r="B449" s="19" t="s">
        <v>344</v>
      </c>
    </row>
    <row r="450" spans="1:2" ht="15.75" x14ac:dyDescent="0.25">
      <c r="A450" s="19" t="s">
        <v>494</v>
      </c>
      <c r="B450" s="19" t="s">
        <v>345</v>
      </c>
    </row>
    <row r="451" spans="1:2" ht="15.75" x14ac:dyDescent="0.25">
      <c r="A451" s="19" t="s">
        <v>494</v>
      </c>
      <c r="B451" s="19" t="s">
        <v>348</v>
      </c>
    </row>
    <row r="452" spans="1:2" ht="15.75" x14ac:dyDescent="0.25">
      <c r="A452" s="19" t="s">
        <v>494</v>
      </c>
      <c r="B452" s="19" t="s">
        <v>349</v>
      </c>
    </row>
    <row r="453" spans="1:2" ht="15.75" x14ac:dyDescent="0.25">
      <c r="A453" s="19" t="s">
        <v>494</v>
      </c>
      <c r="B453" s="19" t="s">
        <v>347</v>
      </c>
    </row>
    <row r="454" spans="1:2" ht="15.75" x14ac:dyDescent="0.25">
      <c r="A454" s="25" t="s">
        <v>339</v>
      </c>
      <c r="B454" s="18" t="s">
        <v>7</v>
      </c>
    </row>
    <row r="455" spans="1:2" ht="15.75" x14ac:dyDescent="0.25">
      <c r="A455" s="25" t="s">
        <v>340</v>
      </c>
      <c r="B455" s="18" t="s">
        <v>341</v>
      </c>
    </row>
    <row r="456" spans="1:2" ht="15.75" x14ac:dyDescent="0.25">
      <c r="A456" s="19" t="s">
        <v>340</v>
      </c>
      <c r="B456" s="19" t="s">
        <v>7</v>
      </c>
    </row>
    <row r="457" spans="1:2" ht="15.75" x14ac:dyDescent="0.25">
      <c r="A457" s="25" t="s">
        <v>342</v>
      </c>
      <c r="B457" s="18" t="s">
        <v>7</v>
      </c>
    </row>
    <row r="458" spans="1:2" ht="15.75" x14ac:dyDescent="0.25">
      <c r="A458" s="25" t="s">
        <v>343</v>
      </c>
      <c r="B458" s="18" t="s">
        <v>344</v>
      </c>
    </row>
    <row r="459" spans="1:2" ht="15.75" x14ac:dyDescent="0.25">
      <c r="A459" s="25" t="s">
        <v>343</v>
      </c>
      <c r="B459" s="18" t="s">
        <v>346</v>
      </c>
    </row>
    <row r="460" spans="1:2" ht="15.75" x14ac:dyDescent="0.25">
      <c r="A460" s="25" t="s">
        <v>343</v>
      </c>
      <c r="B460" s="18" t="s">
        <v>345</v>
      </c>
    </row>
    <row r="461" spans="1:2" ht="15.75" x14ac:dyDescent="0.25">
      <c r="A461" s="25" t="s">
        <v>343</v>
      </c>
      <c r="B461" s="18" t="s">
        <v>348</v>
      </c>
    </row>
    <row r="462" spans="1:2" ht="15.75" x14ac:dyDescent="0.25">
      <c r="A462" s="25" t="s">
        <v>343</v>
      </c>
      <c r="B462" s="18" t="s">
        <v>349</v>
      </c>
    </row>
    <row r="463" spans="1:2" ht="15.75" x14ac:dyDescent="0.25">
      <c r="A463" s="25" t="s">
        <v>343</v>
      </c>
      <c r="B463" s="18" t="s">
        <v>347</v>
      </c>
    </row>
    <row r="464" spans="1:2" ht="15.75" x14ac:dyDescent="0.25">
      <c r="A464" s="25" t="s">
        <v>350</v>
      </c>
      <c r="B464" s="18" t="s">
        <v>351</v>
      </c>
    </row>
    <row r="465" spans="1:2" ht="15.75" x14ac:dyDescent="0.25">
      <c r="A465" s="25" t="s">
        <v>352</v>
      </c>
      <c r="B465" s="18" t="s">
        <v>353</v>
      </c>
    </row>
    <row r="466" spans="1:2" ht="15.75" x14ac:dyDescent="0.25">
      <c r="A466" s="25" t="s">
        <v>354</v>
      </c>
      <c r="B466" s="18" t="s">
        <v>355</v>
      </c>
    </row>
    <row r="467" spans="1:2" ht="15.75" x14ac:dyDescent="0.25">
      <c r="A467" s="25" t="s">
        <v>356</v>
      </c>
      <c r="B467" s="18" t="s">
        <v>357</v>
      </c>
    </row>
    <row r="468" spans="1:2" ht="15.75" x14ac:dyDescent="0.25">
      <c r="A468" s="25" t="s">
        <v>356</v>
      </c>
      <c r="B468" s="18" t="s">
        <v>353</v>
      </c>
    </row>
    <row r="469" spans="1:2" ht="15.75" x14ac:dyDescent="0.25">
      <c r="A469" s="25" t="s">
        <v>358</v>
      </c>
      <c r="B469" s="18" t="s">
        <v>359</v>
      </c>
    </row>
    <row r="470" spans="1:2" ht="15.75" x14ac:dyDescent="0.25">
      <c r="A470" s="25" t="s">
        <v>358</v>
      </c>
      <c r="B470" s="18" t="s">
        <v>363</v>
      </c>
    </row>
    <row r="471" spans="1:2" ht="15.75" x14ac:dyDescent="0.25">
      <c r="A471" s="25" t="s">
        <v>358</v>
      </c>
      <c r="B471" s="18" t="s">
        <v>362</v>
      </c>
    </row>
    <row r="472" spans="1:2" ht="15.75" x14ac:dyDescent="0.25">
      <c r="A472" s="25" t="s">
        <v>358</v>
      </c>
      <c r="B472" s="18" t="s">
        <v>361</v>
      </c>
    </row>
    <row r="473" spans="1:2" ht="15.75" x14ac:dyDescent="0.25">
      <c r="A473" s="25" t="s">
        <v>358</v>
      </c>
      <c r="B473" s="18" t="s">
        <v>360</v>
      </c>
    </row>
    <row r="474" spans="1:2" ht="15.75" x14ac:dyDescent="0.25">
      <c r="A474" s="25" t="s">
        <v>364</v>
      </c>
      <c r="B474" s="18" t="s">
        <v>365</v>
      </c>
    </row>
    <row r="475" spans="1:2" ht="15.75" x14ac:dyDescent="0.25">
      <c r="A475" s="25" t="s">
        <v>366</v>
      </c>
      <c r="B475" s="18" t="s">
        <v>367</v>
      </c>
    </row>
    <row r="476" spans="1:2" ht="15.75" x14ac:dyDescent="0.25">
      <c r="A476" s="25" t="s">
        <v>366</v>
      </c>
      <c r="B476" s="18" t="s">
        <v>368</v>
      </c>
    </row>
    <row r="477" spans="1:2" ht="15.75" x14ac:dyDescent="0.25">
      <c r="A477" s="25" t="s">
        <v>369</v>
      </c>
      <c r="B477" s="18" t="s">
        <v>370</v>
      </c>
    </row>
    <row r="478" spans="1:2" ht="15.75" x14ac:dyDescent="0.25">
      <c r="A478" s="19" t="s">
        <v>371</v>
      </c>
      <c r="B478" s="19" t="s">
        <v>493</v>
      </c>
    </row>
    <row r="479" spans="1:2" ht="15.75" x14ac:dyDescent="0.25">
      <c r="A479" s="25" t="s">
        <v>371</v>
      </c>
      <c r="B479" s="18" t="s">
        <v>372</v>
      </c>
    </row>
    <row r="480" spans="1:2" ht="15.75" x14ac:dyDescent="0.25">
      <c r="A480" s="25" t="s">
        <v>373</v>
      </c>
      <c r="B480" s="18" t="s">
        <v>374</v>
      </c>
    </row>
    <row r="481" spans="1:2" ht="15.75" x14ac:dyDescent="0.25">
      <c r="A481" s="25" t="s">
        <v>375</v>
      </c>
      <c r="B481" s="18" t="s">
        <v>376</v>
      </c>
    </row>
    <row r="482" spans="1:2" ht="15.75" x14ac:dyDescent="0.25">
      <c r="A482" s="25" t="s">
        <v>377</v>
      </c>
      <c r="B482" s="18" t="s">
        <v>378</v>
      </c>
    </row>
    <row r="483" spans="1:2" ht="15.75" x14ac:dyDescent="0.25">
      <c r="A483" s="25" t="s">
        <v>379</v>
      </c>
      <c r="B483" s="18" t="s">
        <v>381</v>
      </c>
    </row>
    <row r="484" spans="1:2" ht="15.75" x14ac:dyDescent="0.25">
      <c r="A484" s="25" t="s">
        <v>379</v>
      </c>
      <c r="B484" s="18" t="s">
        <v>380</v>
      </c>
    </row>
    <row r="485" spans="1:2" ht="15.75" x14ac:dyDescent="0.25">
      <c r="A485" s="25" t="s">
        <v>382</v>
      </c>
      <c r="B485" s="18" t="s">
        <v>384</v>
      </c>
    </row>
    <row r="486" spans="1:2" ht="15.75" x14ac:dyDescent="0.25">
      <c r="A486" s="25" t="s">
        <v>382</v>
      </c>
      <c r="B486" s="18" t="s">
        <v>383</v>
      </c>
    </row>
    <row r="487" spans="1:2" ht="15.75" x14ac:dyDescent="0.25">
      <c r="A487" s="25" t="s">
        <v>382</v>
      </c>
      <c r="B487" s="18" t="s">
        <v>385</v>
      </c>
    </row>
    <row r="488" spans="1:2" ht="15.75" x14ac:dyDescent="0.25">
      <c r="A488" s="25" t="s">
        <v>386</v>
      </c>
      <c r="B488" s="18" t="s">
        <v>387</v>
      </c>
    </row>
    <row r="489" spans="1:2" ht="15.75" x14ac:dyDescent="0.25">
      <c r="A489" s="25" t="s">
        <v>386</v>
      </c>
      <c r="B489" s="18" t="s">
        <v>388</v>
      </c>
    </row>
    <row r="490" spans="1:2" ht="15.75" x14ac:dyDescent="0.25">
      <c r="A490" s="25" t="s">
        <v>386</v>
      </c>
      <c r="B490" s="18" t="s">
        <v>304</v>
      </c>
    </row>
    <row r="491" spans="1:2" ht="15.75" x14ac:dyDescent="0.25">
      <c r="A491" s="25" t="s">
        <v>386</v>
      </c>
      <c r="B491" s="18" t="s">
        <v>305</v>
      </c>
    </row>
    <row r="492" spans="1:2" ht="15.75" x14ac:dyDescent="0.25">
      <c r="A492" s="25" t="s">
        <v>389</v>
      </c>
      <c r="B492" s="18" t="s">
        <v>298</v>
      </c>
    </row>
    <row r="493" spans="1:2" ht="15.75" x14ac:dyDescent="0.25">
      <c r="A493" s="25" t="s">
        <v>389</v>
      </c>
      <c r="B493" s="18" t="s">
        <v>299</v>
      </c>
    </row>
    <row r="494" spans="1:2" ht="15.75" x14ac:dyDescent="0.25">
      <c r="A494" s="25" t="s">
        <v>390</v>
      </c>
      <c r="B494" s="18" t="s">
        <v>725</v>
      </c>
    </row>
    <row r="495" spans="1:2" ht="15.75" x14ac:dyDescent="0.25">
      <c r="A495" s="19" t="s">
        <v>390</v>
      </c>
      <c r="B495" s="19" t="s">
        <v>732</v>
      </c>
    </row>
    <row r="496" spans="1:2" ht="15.75" x14ac:dyDescent="0.25">
      <c r="A496" s="19" t="s">
        <v>390</v>
      </c>
      <c r="B496" s="19" t="s">
        <v>733</v>
      </c>
    </row>
    <row r="497" spans="1:2" ht="15.75" x14ac:dyDescent="0.25">
      <c r="A497" s="25" t="s">
        <v>390</v>
      </c>
      <c r="B497" s="18" t="s">
        <v>391</v>
      </c>
    </row>
    <row r="498" spans="1:2" ht="15.75" x14ac:dyDescent="0.25">
      <c r="A498" s="25" t="s">
        <v>392</v>
      </c>
      <c r="B498" s="18" t="s">
        <v>393</v>
      </c>
    </row>
    <row r="499" spans="1:2" ht="15.75" x14ac:dyDescent="0.25">
      <c r="A499" s="25" t="s">
        <v>394</v>
      </c>
      <c r="B499" s="18" t="s">
        <v>395</v>
      </c>
    </row>
    <row r="500" spans="1:2" ht="15.75" x14ac:dyDescent="0.25">
      <c r="A500" s="19" t="s">
        <v>492</v>
      </c>
      <c r="B500" s="19" t="s">
        <v>53</v>
      </c>
    </row>
    <row r="501" spans="1:2" ht="15.75" x14ac:dyDescent="0.25">
      <c r="A501" s="19" t="s">
        <v>492</v>
      </c>
      <c r="B501" s="19" t="s">
        <v>54</v>
      </c>
    </row>
    <row r="502" spans="1:2" ht="15.75" x14ac:dyDescent="0.25">
      <c r="A502" s="25" t="s">
        <v>396</v>
      </c>
      <c r="B502" s="18" t="s">
        <v>397</v>
      </c>
    </row>
    <row r="503" spans="1:2" ht="15.75" x14ac:dyDescent="0.25">
      <c r="A503" s="19" t="s">
        <v>398</v>
      </c>
      <c r="B503" s="19" t="s">
        <v>491</v>
      </c>
    </row>
    <row r="504" spans="1:2" ht="15.75" x14ac:dyDescent="0.25">
      <c r="A504" s="19" t="s">
        <v>398</v>
      </c>
      <c r="B504" s="19" t="s">
        <v>679</v>
      </c>
    </row>
    <row r="505" spans="1:2" ht="15.75" x14ac:dyDescent="0.25">
      <c r="A505" s="19" t="s">
        <v>398</v>
      </c>
      <c r="B505" s="19" t="s">
        <v>489</v>
      </c>
    </row>
    <row r="506" spans="1:2" ht="15.75" x14ac:dyDescent="0.25">
      <c r="A506" s="19" t="s">
        <v>398</v>
      </c>
      <c r="B506" s="19" t="s">
        <v>715</v>
      </c>
    </row>
    <row r="507" spans="1:2" ht="15.75" x14ac:dyDescent="0.25">
      <c r="A507" s="25" t="s">
        <v>398</v>
      </c>
      <c r="B507" s="18" t="s">
        <v>400</v>
      </c>
    </row>
    <row r="508" spans="1:2" ht="15.75" x14ac:dyDescent="0.25">
      <c r="A508" s="21" t="s">
        <v>398</v>
      </c>
      <c r="B508" s="19" t="s">
        <v>490</v>
      </c>
    </row>
    <row r="509" spans="1:2" ht="15.75" x14ac:dyDescent="0.25">
      <c r="A509" s="31" t="s">
        <v>398</v>
      </c>
      <c r="B509" s="18" t="s">
        <v>399</v>
      </c>
    </row>
    <row r="510" spans="1:2" ht="15.75" x14ac:dyDescent="0.25">
      <c r="A510" s="19" t="s">
        <v>398</v>
      </c>
      <c r="B510" s="19" t="s">
        <v>720</v>
      </c>
    </row>
    <row r="511" spans="1:2" ht="15.75" x14ac:dyDescent="0.25">
      <c r="A511" s="27" t="s">
        <v>398</v>
      </c>
      <c r="B511" s="18" t="s">
        <v>401</v>
      </c>
    </row>
    <row r="512" spans="1:2" ht="15.75" x14ac:dyDescent="0.25">
      <c r="A512" s="20" t="s">
        <v>398</v>
      </c>
      <c r="B512" s="19" t="s">
        <v>736</v>
      </c>
    </row>
    <row r="513" spans="1:2" ht="15.75" x14ac:dyDescent="0.25">
      <c r="A513" s="19" t="s">
        <v>398</v>
      </c>
      <c r="B513" s="19" t="s">
        <v>487</v>
      </c>
    </row>
    <row r="514" spans="1:2" ht="15.75" x14ac:dyDescent="0.25">
      <c r="A514" s="20" t="s">
        <v>398</v>
      </c>
      <c r="B514" s="19" t="s">
        <v>769</v>
      </c>
    </row>
    <row r="515" spans="1:2" ht="15.75" x14ac:dyDescent="0.25">
      <c r="A515" s="20" t="s">
        <v>398</v>
      </c>
      <c r="B515" s="19" t="s">
        <v>488</v>
      </c>
    </row>
    <row r="516" spans="1:2" ht="15.75" x14ac:dyDescent="0.25">
      <c r="A516" s="19" t="s">
        <v>486</v>
      </c>
      <c r="B516" s="19" t="s">
        <v>685</v>
      </c>
    </row>
    <row r="517" spans="1:2" ht="15.75" x14ac:dyDescent="0.25">
      <c r="A517" s="19" t="s">
        <v>486</v>
      </c>
      <c r="B517" s="19" t="s">
        <v>716</v>
      </c>
    </row>
    <row r="518" spans="1:2" ht="15.75" x14ac:dyDescent="0.25">
      <c r="A518" s="19" t="s">
        <v>486</v>
      </c>
      <c r="B518" s="19" t="s">
        <v>726</v>
      </c>
    </row>
    <row r="519" spans="1:2" ht="15.75" x14ac:dyDescent="0.25">
      <c r="A519" s="19" t="s">
        <v>486</v>
      </c>
      <c r="B519" s="19" t="s">
        <v>743</v>
      </c>
    </row>
    <row r="520" spans="1:2" ht="15.75" x14ac:dyDescent="0.25">
      <c r="A520" s="19" t="s">
        <v>486</v>
      </c>
      <c r="B520" s="19" t="s">
        <v>775</v>
      </c>
    </row>
    <row r="521" spans="1:2" ht="15.75" x14ac:dyDescent="0.25">
      <c r="A521" s="25" t="s">
        <v>402</v>
      </c>
      <c r="B521" s="18" t="s">
        <v>403</v>
      </c>
    </row>
    <row r="522" spans="1:2" ht="15.75" x14ac:dyDescent="0.25">
      <c r="A522" s="25" t="s">
        <v>404</v>
      </c>
      <c r="B522" s="18" t="s">
        <v>9</v>
      </c>
    </row>
    <row r="523" spans="1:2" ht="15.75" x14ac:dyDescent="0.25">
      <c r="A523" s="25" t="s">
        <v>405</v>
      </c>
      <c r="B523" s="18" t="s">
        <v>317</v>
      </c>
    </row>
    <row r="524" spans="1:2" ht="15.75" x14ac:dyDescent="0.25">
      <c r="A524" s="25" t="s">
        <v>405</v>
      </c>
      <c r="B524" s="18" t="s">
        <v>403</v>
      </c>
    </row>
    <row r="525" spans="1:2" ht="15.75" x14ac:dyDescent="0.25">
      <c r="A525" s="25" t="s">
        <v>406</v>
      </c>
      <c r="B525" s="18" t="s">
        <v>317</v>
      </c>
    </row>
    <row r="526" spans="1:2" ht="15.75" x14ac:dyDescent="0.25">
      <c r="A526" s="25" t="s">
        <v>407</v>
      </c>
      <c r="B526" s="18" t="s">
        <v>403</v>
      </c>
    </row>
    <row r="527" spans="1:2" ht="15.75" x14ac:dyDescent="0.25">
      <c r="A527" s="25" t="s">
        <v>408</v>
      </c>
      <c r="B527" s="18" t="s">
        <v>409</v>
      </c>
    </row>
    <row r="528" spans="1:2" ht="15.75" x14ac:dyDescent="0.25">
      <c r="A528" s="25" t="s">
        <v>410</v>
      </c>
      <c r="B528" s="18" t="s">
        <v>9</v>
      </c>
    </row>
    <row r="529" spans="1:2" ht="15.75" x14ac:dyDescent="0.25">
      <c r="A529" s="25" t="s">
        <v>411</v>
      </c>
      <c r="B529" s="18" t="s">
        <v>9</v>
      </c>
    </row>
    <row r="530" spans="1:2" ht="15.75" x14ac:dyDescent="0.25">
      <c r="A530" s="25" t="s">
        <v>412</v>
      </c>
      <c r="B530" s="18" t="s">
        <v>9</v>
      </c>
    </row>
    <row r="531" spans="1:2" ht="15.75" x14ac:dyDescent="0.25">
      <c r="A531" s="25" t="s">
        <v>413</v>
      </c>
      <c r="B531" s="18" t="s">
        <v>9</v>
      </c>
    </row>
    <row r="532" spans="1:2" ht="15.75" x14ac:dyDescent="0.25">
      <c r="A532" s="25" t="s">
        <v>414</v>
      </c>
      <c r="B532" s="18" t="s">
        <v>9</v>
      </c>
    </row>
    <row r="533" spans="1:2" ht="15.75" x14ac:dyDescent="0.25">
      <c r="A533" s="19" t="s">
        <v>485</v>
      </c>
      <c r="B533" s="19" t="s">
        <v>685</v>
      </c>
    </row>
    <row r="534" spans="1:2" ht="15.75" x14ac:dyDescent="0.25">
      <c r="A534" s="19" t="s">
        <v>485</v>
      </c>
      <c r="B534" s="19" t="s">
        <v>476</v>
      </c>
    </row>
    <row r="535" spans="1:2" ht="15.75" x14ac:dyDescent="0.25">
      <c r="A535" s="19" t="s">
        <v>484</v>
      </c>
      <c r="B535" s="19" t="s">
        <v>775</v>
      </c>
    </row>
    <row r="536" spans="1:2" ht="15.75" x14ac:dyDescent="0.25">
      <c r="A536" s="25" t="s">
        <v>415</v>
      </c>
      <c r="B536" s="18" t="s">
        <v>416</v>
      </c>
    </row>
    <row r="537" spans="1:2" ht="15.75" x14ac:dyDescent="0.25">
      <c r="A537" s="25" t="s">
        <v>415</v>
      </c>
      <c r="B537" s="18" t="s">
        <v>417</v>
      </c>
    </row>
    <row r="538" spans="1:2" ht="15.75" x14ac:dyDescent="0.25">
      <c r="A538" s="25" t="s">
        <v>418</v>
      </c>
      <c r="B538" s="18" t="s">
        <v>298</v>
      </c>
    </row>
    <row r="539" spans="1:2" ht="15.75" x14ac:dyDescent="0.25">
      <c r="A539" s="25" t="s">
        <v>418</v>
      </c>
      <c r="B539" s="18" t="s">
        <v>299</v>
      </c>
    </row>
    <row r="540" spans="1:2" ht="15.75" x14ac:dyDescent="0.25">
      <c r="A540" s="25" t="s">
        <v>419</v>
      </c>
      <c r="B540" s="18" t="s">
        <v>298</v>
      </c>
    </row>
    <row r="541" spans="1:2" ht="15.75" x14ac:dyDescent="0.25">
      <c r="A541" s="25" t="s">
        <v>419</v>
      </c>
      <c r="B541" s="18" t="s">
        <v>299</v>
      </c>
    </row>
    <row r="542" spans="1:2" ht="15.75" x14ac:dyDescent="0.25">
      <c r="A542" s="25" t="s">
        <v>420</v>
      </c>
      <c r="B542" s="18" t="s">
        <v>774</v>
      </c>
    </row>
    <row r="543" spans="1:2" ht="15.75" x14ac:dyDescent="0.25">
      <c r="A543" s="19" t="s">
        <v>420</v>
      </c>
      <c r="B543" s="19" t="s">
        <v>781</v>
      </c>
    </row>
    <row r="544" spans="1:2" ht="15.75" x14ac:dyDescent="0.25">
      <c r="A544" s="19" t="s">
        <v>420</v>
      </c>
      <c r="B544" s="19" t="s">
        <v>782</v>
      </c>
    </row>
    <row r="545" spans="1:2" ht="15.75" x14ac:dyDescent="0.25">
      <c r="A545" s="25" t="s">
        <v>420</v>
      </c>
      <c r="B545" s="18" t="s">
        <v>421</v>
      </c>
    </row>
    <row r="546" spans="1:2" ht="15.75" x14ac:dyDescent="0.25">
      <c r="A546" s="25" t="s">
        <v>422</v>
      </c>
      <c r="B546" s="18" t="s">
        <v>423</v>
      </c>
    </row>
    <row r="547" spans="1:2" ht="15.75" x14ac:dyDescent="0.25">
      <c r="A547" s="25" t="s">
        <v>422</v>
      </c>
      <c r="B547" s="18" t="s">
        <v>424</v>
      </c>
    </row>
    <row r="548" spans="1:2" ht="15.75" x14ac:dyDescent="0.25">
      <c r="A548" s="25" t="s">
        <v>422</v>
      </c>
      <c r="B548" s="18" t="s">
        <v>95</v>
      </c>
    </row>
    <row r="549" spans="1:2" ht="15.75" x14ac:dyDescent="0.25">
      <c r="A549" s="25" t="s">
        <v>422</v>
      </c>
      <c r="B549" s="18" t="s">
        <v>96</v>
      </c>
    </row>
    <row r="550" spans="1:2" ht="15.75" x14ac:dyDescent="0.25">
      <c r="A550" s="25" t="s">
        <v>425</v>
      </c>
      <c r="B550" s="18" t="s">
        <v>704</v>
      </c>
    </row>
    <row r="551" spans="1:2" ht="15.75" x14ac:dyDescent="0.25">
      <c r="A551" s="25" t="s">
        <v>425</v>
      </c>
      <c r="B551" s="18" t="s">
        <v>426</v>
      </c>
    </row>
    <row r="552" spans="1:2" ht="15.75" x14ac:dyDescent="0.25">
      <c r="A552" s="25" t="s">
        <v>427</v>
      </c>
      <c r="B552" s="18" t="s">
        <v>428</v>
      </c>
    </row>
    <row r="553" spans="1:2" ht="15.75" x14ac:dyDescent="0.25">
      <c r="A553" s="25" t="s">
        <v>427</v>
      </c>
      <c r="B553" s="18" t="s">
        <v>429</v>
      </c>
    </row>
    <row r="554" spans="1:2" ht="15.75" x14ac:dyDescent="0.25">
      <c r="A554" s="25" t="s">
        <v>430</v>
      </c>
      <c r="B554" s="18" t="s">
        <v>298</v>
      </c>
    </row>
    <row r="555" spans="1:2" ht="15.75" x14ac:dyDescent="0.25">
      <c r="A555" s="25" t="s">
        <v>430</v>
      </c>
      <c r="B555" s="18" t="s">
        <v>299</v>
      </c>
    </row>
    <row r="556" spans="1:2" ht="15.75" x14ac:dyDescent="0.25">
      <c r="A556" s="25" t="s">
        <v>431</v>
      </c>
      <c r="B556" s="18" t="s">
        <v>432</v>
      </c>
    </row>
    <row r="557" spans="1:2" ht="15.75" x14ac:dyDescent="0.25">
      <c r="A557" s="25" t="s">
        <v>431</v>
      </c>
      <c r="B557" s="18" t="s">
        <v>433</v>
      </c>
    </row>
    <row r="558" spans="1:2" ht="15.75" x14ac:dyDescent="0.25">
      <c r="A558" s="19" t="s">
        <v>483</v>
      </c>
      <c r="B558" s="19" t="s">
        <v>685</v>
      </c>
    </row>
    <row r="559" spans="1:2" ht="15.75" x14ac:dyDescent="0.25">
      <c r="A559" s="19" t="s">
        <v>482</v>
      </c>
      <c r="B559" s="19" t="s">
        <v>685</v>
      </c>
    </row>
    <row r="560" spans="1:2" ht="15.75" x14ac:dyDescent="0.25">
      <c r="A560" s="19" t="s">
        <v>481</v>
      </c>
      <c r="B560" s="19" t="s">
        <v>685</v>
      </c>
    </row>
    <row r="561" spans="1:2" ht="15.75" x14ac:dyDescent="0.25">
      <c r="A561" s="19" t="s">
        <v>481</v>
      </c>
      <c r="B561" s="19" t="s">
        <v>476</v>
      </c>
    </row>
    <row r="562" spans="1:2" ht="15.75" x14ac:dyDescent="0.25">
      <c r="A562" s="19" t="s">
        <v>480</v>
      </c>
      <c r="B562" s="19" t="s">
        <v>685</v>
      </c>
    </row>
    <row r="563" spans="1:2" ht="15.75" x14ac:dyDescent="0.25">
      <c r="A563" s="19" t="s">
        <v>480</v>
      </c>
      <c r="B563" s="19" t="s">
        <v>476</v>
      </c>
    </row>
    <row r="564" spans="1:2" ht="15.75" x14ac:dyDescent="0.25">
      <c r="A564" s="19" t="s">
        <v>434</v>
      </c>
      <c r="B564" s="19" t="s">
        <v>690</v>
      </c>
    </row>
    <row r="565" spans="1:2" ht="15.75" x14ac:dyDescent="0.25">
      <c r="A565" s="19" t="s">
        <v>434</v>
      </c>
      <c r="B565" s="19" t="s">
        <v>691</v>
      </c>
    </row>
    <row r="566" spans="1:2" ht="15.75" x14ac:dyDescent="0.25">
      <c r="A566" s="25" t="s">
        <v>434</v>
      </c>
      <c r="B566" s="18" t="s">
        <v>717</v>
      </c>
    </row>
    <row r="567" spans="1:2" ht="15.75" x14ac:dyDescent="0.25">
      <c r="A567" s="19" t="s">
        <v>434</v>
      </c>
      <c r="B567" s="19" t="s">
        <v>718</v>
      </c>
    </row>
    <row r="568" spans="1:2" ht="15.75" x14ac:dyDescent="0.25">
      <c r="A568" s="19" t="s">
        <v>434</v>
      </c>
      <c r="B568" s="19" t="s">
        <v>719</v>
      </c>
    </row>
    <row r="569" spans="1:2" ht="15.75" x14ac:dyDescent="0.25">
      <c r="A569" s="25" t="s">
        <v>434</v>
      </c>
      <c r="B569" s="18" t="s">
        <v>435</v>
      </c>
    </row>
    <row r="570" spans="1:2" ht="15.75" x14ac:dyDescent="0.25">
      <c r="A570" s="25" t="s">
        <v>436</v>
      </c>
      <c r="B570" s="18" t="s">
        <v>277</v>
      </c>
    </row>
    <row r="571" spans="1:2" ht="15.75" x14ac:dyDescent="0.25">
      <c r="A571" s="25" t="s">
        <v>436</v>
      </c>
      <c r="B571" s="18" t="s">
        <v>278</v>
      </c>
    </row>
    <row r="572" spans="1:2" ht="15.75" x14ac:dyDescent="0.25">
      <c r="A572" s="19" t="s">
        <v>437</v>
      </c>
      <c r="B572" s="19" t="s">
        <v>479</v>
      </c>
    </row>
    <row r="573" spans="1:2" ht="15.75" x14ac:dyDescent="0.25">
      <c r="A573" s="19" t="s">
        <v>437</v>
      </c>
      <c r="B573" s="19" t="s">
        <v>478</v>
      </c>
    </row>
    <row r="574" spans="1:2" ht="15.75" x14ac:dyDescent="0.25">
      <c r="A574" s="25" t="s">
        <v>437</v>
      </c>
      <c r="B574" s="18" t="s">
        <v>272</v>
      </c>
    </row>
    <row r="575" spans="1:2" ht="15.75" x14ac:dyDescent="0.25">
      <c r="A575" s="27" t="s">
        <v>437</v>
      </c>
      <c r="B575" s="18" t="s">
        <v>273</v>
      </c>
    </row>
    <row r="576" spans="1:2" ht="15.75" x14ac:dyDescent="0.25">
      <c r="A576" s="25" t="s">
        <v>438</v>
      </c>
      <c r="B576" s="18" t="s">
        <v>53</v>
      </c>
    </row>
    <row r="577" spans="1:2" ht="15.75" x14ac:dyDescent="0.25">
      <c r="A577" s="25" t="s">
        <v>438</v>
      </c>
      <c r="B577" s="18" t="s">
        <v>54</v>
      </c>
    </row>
    <row r="578" spans="1:2" ht="15.75" x14ac:dyDescent="0.25">
      <c r="A578" s="19" t="s">
        <v>477</v>
      </c>
      <c r="B578" s="19" t="s">
        <v>685</v>
      </c>
    </row>
    <row r="579" spans="1:2" ht="15.75" x14ac:dyDescent="0.25">
      <c r="A579" s="19" t="s">
        <v>477</v>
      </c>
      <c r="B579" s="19" t="s">
        <v>476</v>
      </c>
    </row>
    <row r="580" spans="1:2" ht="15.75" x14ac:dyDescent="0.25">
      <c r="A580" s="25" t="s">
        <v>439</v>
      </c>
      <c r="B580" s="18" t="s">
        <v>742</v>
      </c>
    </row>
    <row r="581" spans="1:2" ht="15.75" x14ac:dyDescent="0.25">
      <c r="A581" s="19" t="s">
        <v>439</v>
      </c>
      <c r="B581" s="19" t="s">
        <v>748</v>
      </c>
    </row>
    <row r="582" spans="1:2" ht="15.75" x14ac:dyDescent="0.25">
      <c r="A582" s="19" t="s">
        <v>439</v>
      </c>
      <c r="B582" s="19" t="s">
        <v>749</v>
      </c>
    </row>
    <row r="583" spans="1:2" ht="15.75" x14ac:dyDescent="0.25">
      <c r="A583" s="25" t="s">
        <v>439</v>
      </c>
      <c r="B583" s="18" t="s">
        <v>440</v>
      </c>
    </row>
    <row r="584" spans="1:2" ht="15.75" x14ac:dyDescent="0.25">
      <c r="A584" s="25" t="s">
        <v>441</v>
      </c>
      <c r="B584" s="18" t="s">
        <v>444</v>
      </c>
    </row>
    <row r="585" spans="1:2" ht="15.75" x14ac:dyDescent="0.25">
      <c r="A585" s="25" t="s">
        <v>441</v>
      </c>
      <c r="B585" s="18" t="s">
        <v>445</v>
      </c>
    </row>
    <row r="586" spans="1:2" ht="15.75" x14ac:dyDescent="0.25">
      <c r="A586" s="25" t="s">
        <v>441</v>
      </c>
      <c r="B586" s="18" t="s">
        <v>442</v>
      </c>
    </row>
    <row r="587" spans="1:2" ht="15.75" x14ac:dyDescent="0.25">
      <c r="A587" s="25" t="s">
        <v>441</v>
      </c>
      <c r="B587" s="18" t="s">
        <v>443</v>
      </c>
    </row>
    <row r="588" spans="1:2" ht="15.75" x14ac:dyDescent="0.25">
      <c r="A588" s="19" t="s">
        <v>475</v>
      </c>
      <c r="B588" s="19" t="s">
        <v>775</v>
      </c>
    </row>
    <row r="589" spans="1:2" ht="15.75" x14ac:dyDescent="0.25">
      <c r="A589" s="19" t="s">
        <v>474</v>
      </c>
      <c r="B589" s="19" t="s">
        <v>775</v>
      </c>
    </row>
    <row r="590" spans="1:2" ht="15.75" x14ac:dyDescent="0.25">
      <c r="A590" s="25" t="s">
        <v>446</v>
      </c>
      <c r="B590" s="18" t="s">
        <v>298</v>
      </c>
    </row>
    <row r="591" spans="1:2" ht="15.75" x14ac:dyDescent="0.25">
      <c r="A591" s="25" t="s">
        <v>446</v>
      </c>
      <c r="B591" s="18" t="s">
        <v>299</v>
      </c>
    </row>
    <row r="592" spans="1:2" ht="15.75" x14ac:dyDescent="0.25">
      <c r="A592" s="25" t="s">
        <v>447</v>
      </c>
      <c r="B592" s="18" t="s">
        <v>298</v>
      </c>
    </row>
    <row r="593" spans="1:2" ht="15.75" x14ac:dyDescent="0.25">
      <c r="A593" s="25" t="s">
        <v>447</v>
      </c>
      <c r="B593" s="18" t="s">
        <v>299</v>
      </c>
    </row>
    <row r="594" spans="1:2" ht="15.75" x14ac:dyDescent="0.25">
      <c r="A594" s="25" t="s">
        <v>448</v>
      </c>
      <c r="B594" s="18" t="s">
        <v>11</v>
      </c>
    </row>
    <row r="595" spans="1:2" ht="15.75" x14ac:dyDescent="0.25">
      <c r="A595" s="19" t="s">
        <v>473</v>
      </c>
      <c r="B595" s="19" t="s">
        <v>11</v>
      </c>
    </row>
    <row r="596" spans="1:2" ht="15.75" x14ac:dyDescent="0.25">
      <c r="A596" s="19" t="s">
        <v>449</v>
      </c>
      <c r="B596" s="19" t="s">
        <v>472</v>
      </c>
    </row>
    <row r="597" spans="1:2" ht="15.75" x14ac:dyDescent="0.25">
      <c r="A597" s="27" t="s">
        <v>449</v>
      </c>
      <c r="B597" s="18" t="s">
        <v>456</v>
      </c>
    </row>
    <row r="598" spans="1:2" ht="15.75" x14ac:dyDescent="0.25">
      <c r="A598" s="25" t="s">
        <v>449</v>
      </c>
      <c r="B598" s="18" t="s">
        <v>457</v>
      </c>
    </row>
    <row r="599" spans="1:2" ht="15.75" x14ac:dyDescent="0.25">
      <c r="A599" s="19" t="s">
        <v>449</v>
      </c>
      <c r="B599" s="19" t="s">
        <v>471</v>
      </c>
    </row>
    <row r="600" spans="1:2" ht="15.75" x14ac:dyDescent="0.25">
      <c r="A600" s="25" t="s">
        <v>449</v>
      </c>
      <c r="B600" s="18" t="s">
        <v>458</v>
      </c>
    </row>
    <row r="601" spans="1:2" ht="15.75" x14ac:dyDescent="0.25">
      <c r="A601" s="27" t="s">
        <v>449</v>
      </c>
      <c r="B601" s="18" t="s">
        <v>455</v>
      </c>
    </row>
    <row r="602" spans="1:2" ht="15.75" x14ac:dyDescent="0.25">
      <c r="A602" s="25" t="s">
        <v>449</v>
      </c>
      <c r="B602" s="18" t="s">
        <v>454</v>
      </c>
    </row>
    <row r="603" spans="1:2" ht="15.75" x14ac:dyDescent="0.25">
      <c r="A603" s="25" t="s">
        <v>449</v>
      </c>
      <c r="B603" s="18" t="s">
        <v>453</v>
      </c>
    </row>
    <row r="604" spans="1:2" ht="15.75" x14ac:dyDescent="0.25">
      <c r="A604" s="25" t="s">
        <v>449</v>
      </c>
      <c r="B604" s="18" t="s">
        <v>383</v>
      </c>
    </row>
    <row r="605" spans="1:2" ht="15.75" x14ac:dyDescent="0.25">
      <c r="A605" s="25" t="s">
        <v>449</v>
      </c>
      <c r="B605" s="18" t="s">
        <v>452</v>
      </c>
    </row>
    <row r="606" spans="1:2" ht="15.75" x14ac:dyDescent="0.25">
      <c r="A606" s="25" t="s">
        <v>449</v>
      </c>
      <c r="B606" s="18" t="s">
        <v>451</v>
      </c>
    </row>
    <row r="607" spans="1:2" ht="15.75" x14ac:dyDescent="0.25">
      <c r="A607" s="25" t="s">
        <v>449</v>
      </c>
      <c r="B607" s="18" t="s">
        <v>450</v>
      </c>
    </row>
    <row r="608" spans="1:2" ht="15.75" x14ac:dyDescent="0.25">
      <c r="A608" s="27" t="s">
        <v>449</v>
      </c>
      <c r="B608" s="18" t="s">
        <v>459</v>
      </c>
    </row>
    <row r="609" spans="1:2" ht="15.75" x14ac:dyDescent="0.25">
      <c r="A609" s="27" t="s">
        <v>460</v>
      </c>
      <c r="B609" s="18" t="s">
        <v>461</v>
      </c>
    </row>
    <row r="610" spans="1:2" ht="15.75" x14ac:dyDescent="0.25">
      <c r="A610" s="25" t="s">
        <v>462</v>
      </c>
      <c r="B610" s="18" t="s">
        <v>463</v>
      </c>
    </row>
    <row r="611" spans="1:2" ht="15.75" x14ac:dyDescent="0.25">
      <c r="A611" s="25" t="s">
        <v>462</v>
      </c>
      <c r="B611" s="18" t="s">
        <v>464</v>
      </c>
    </row>
    <row r="612" spans="1:2" ht="15.75" x14ac:dyDescent="0.25">
      <c r="A612" s="25" t="s">
        <v>462</v>
      </c>
      <c r="B612" s="18" t="s">
        <v>465</v>
      </c>
    </row>
    <row r="613" spans="1:2" ht="15.75" x14ac:dyDescent="0.25">
      <c r="A613" s="25" t="s">
        <v>462</v>
      </c>
      <c r="B613" s="18" t="s">
        <v>466</v>
      </c>
    </row>
    <row r="614" spans="1:2" ht="15.75" x14ac:dyDescent="0.25">
      <c r="A614" s="25" t="s">
        <v>467</v>
      </c>
      <c r="B614" s="18" t="s">
        <v>272</v>
      </c>
    </row>
    <row r="615" spans="1:2" ht="15.75" x14ac:dyDescent="0.25">
      <c r="A615" s="27" t="s">
        <v>467</v>
      </c>
      <c r="B615" s="18" t="s">
        <v>273</v>
      </c>
    </row>
    <row r="616" spans="1:2" ht="15.75" x14ac:dyDescent="0.25">
      <c r="A616" s="25" t="s">
        <v>468</v>
      </c>
      <c r="B616" s="18" t="s">
        <v>469</v>
      </c>
    </row>
    <row r="617" spans="1:2" ht="15.75" x14ac:dyDescent="0.25">
      <c r="A617" s="20" t="b">
        <v>1</v>
      </c>
      <c r="B617" s="19" t="s">
        <v>470</v>
      </c>
    </row>
  </sheetData>
  <autoFilter ref="A3:B614">
    <sortState ref="A4:B611">
      <sortCondition ref="A3"/>
    </sortState>
  </autoFilter>
  <sortState ref="A4:B619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GranuleElements</vt:lpstr>
      <vt:lpstr>CollectionLevelElements</vt:lpstr>
      <vt:lpstr>Crosswalk Data</vt:lpstr>
    </vt:vector>
  </TitlesOfParts>
  <Company>NOAA/NGDC Enterprise Data Systems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Habermann</dc:creator>
  <cp:lastModifiedBy>7Ben</cp:lastModifiedBy>
  <dcterms:created xsi:type="dcterms:W3CDTF">2013-03-02T00:13:46Z</dcterms:created>
  <dcterms:modified xsi:type="dcterms:W3CDTF">2013-06-26T19:01:04Z</dcterms:modified>
</cp:coreProperties>
</file>